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5480" windowHeight="11640" tabRatio="855"/>
  </bookViews>
  <sheets>
    <sheet name="물량내역서" sheetId="19" r:id="rId1"/>
    <sheet name="관리실(6층 공사도면)" sheetId="21" r:id="rId2"/>
    <sheet name="쓰레기분리수거장(지하2층 공사도면)" sheetId="23" r:id="rId3"/>
  </sheets>
  <definedNames>
    <definedName name="_xlnm.Print_Area" localSheetId="1">'관리실(6층 공사도면)'!$A$1:$S$64</definedName>
    <definedName name="_xlnm.Print_Area" localSheetId="2">'쓰레기분리수거장(지하2층 공사도면)'!#REF!</definedName>
    <definedName name="_xlnm.Print_Titles" localSheetId="0">물량내역서!$1:$2</definedName>
  </definedNames>
  <calcPr calcId="125725"/>
</workbook>
</file>

<file path=xl/calcChain.xml><?xml version="1.0" encoding="utf-8"?>
<calcChain xmlns="http://schemas.openxmlformats.org/spreadsheetml/2006/main">
  <c r="K63" i="19"/>
  <c r="H61"/>
  <c r="K54"/>
  <c r="H54"/>
  <c r="L54" s="1"/>
  <c r="K53"/>
  <c r="H53"/>
  <c r="L53" s="1"/>
  <c r="K52"/>
  <c r="H52"/>
  <c r="L52" s="1"/>
  <c r="H67"/>
  <c r="F66"/>
  <c r="F65"/>
  <c r="F64"/>
  <c r="F63"/>
  <c r="K62"/>
  <c r="H62"/>
  <c r="F62"/>
  <c r="F61"/>
  <c r="F60"/>
  <c r="K59"/>
  <c r="H59"/>
  <c r="F59"/>
  <c r="K58"/>
  <c r="J58"/>
  <c r="F58"/>
  <c r="H49"/>
  <c r="H50"/>
  <c r="H55"/>
  <c r="K49"/>
  <c r="K50"/>
  <c r="F49"/>
  <c r="L49" s="1"/>
  <c r="F50"/>
  <c r="L50" s="1"/>
  <c r="F51"/>
  <c r="F48"/>
  <c r="F47"/>
  <c r="J56"/>
  <c r="K56"/>
  <c r="K44"/>
  <c r="K31"/>
  <c r="H31"/>
  <c r="K36"/>
  <c r="K20"/>
  <c r="K21"/>
  <c r="H16"/>
  <c r="H20"/>
  <c r="K23"/>
  <c r="J23"/>
  <c r="K16"/>
  <c r="F16"/>
  <c r="L16" s="1"/>
  <c r="F29"/>
  <c r="F30"/>
  <c r="F31"/>
  <c r="F32"/>
  <c r="F33"/>
  <c r="F34"/>
  <c r="F42"/>
  <c r="F41"/>
  <c r="F40"/>
  <c r="F39"/>
  <c r="F28"/>
  <c r="F27"/>
  <c r="F26"/>
  <c r="C21"/>
  <c r="F21" s="1"/>
  <c r="F20"/>
  <c r="F19"/>
  <c r="F18"/>
  <c r="F17"/>
  <c r="F15"/>
  <c r="J13"/>
  <c r="K10"/>
  <c r="K9"/>
  <c r="J9"/>
  <c r="J10" s="1"/>
  <c r="J8"/>
  <c r="F8"/>
  <c r="F7"/>
  <c r="J5"/>
  <c r="F5"/>
  <c r="F10" s="1"/>
  <c r="K4"/>
  <c r="J4"/>
  <c r="H4"/>
  <c r="L4" s="1"/>
  <c r="F4"/>
  <c r="H21"/>
  <c r="F13"/>
  <c r="K55"/>
  <c r="L20"/>
  <c r="L31"/>
  <c r="H14"/>
  <c r="L14" s="1"/>
  <c r="F55"/>
  <c r="L55" s="1"/>
  <c r="L59"/>
  <c r="K64"/>
  <c r="H63"/>
  <c r="H39"/>
  <c r="L39" s="1"/>
  <c r="K67"/>
  <c r="K14"/>
  <c r="H58" l="1"/>
  <c r="L58" s="1"/>
  <c r="L63"/>
  <c r="F67"/>
  <c r="K27"/>
  <c r="H27"/>
  <c r="L27" s="1"/>
  <c r="H32"/>
  <c r="L32" s="1"/>
  <c r="K32"/>
  <c r="L48"/>
  <c r="K48"/>
  <c r="L62"/>
  <c r="H5"/>
  <c r="L5" s="1"/>
  <c r="K5"/>
  <c r="K66"/>
  <c r="H66"/>
  <c r="L66" s="1"/>
  <c r="K17"/>
  <c r="H17"/>
  <c r="L17" s="1"/>
  <c r="K6"/>
  <c r="H6"/>
  <c r="L6" s="1"/>
  <c r="H33"/>
  <c r="L33" s="1"/>
  <c r="K33"/>
  <c r="L21"/>
  <c r="K43"/>
  <c r="F43"/>
  <c r="H13"/>
  <c r="L13" s="1"/>
  <c r="K13"/>
  <c r="H15"/>
  <c r="L15" s="1"/>
  <c r="K15"/>
  <c r="H18"/>
  <c r="L18" s="1"/>
  <c r="K18"/>
  <c r="K40"/>
  <c r="H40"/>
  <c r="L40" s="1"/>
  <c r="K47"/>
  <c r="H26"/>
  <c r="L26" s="1"/>
  <c r="K26"/>
  <c r="K61"/>
  <c r="L61"/>
  <c r="J70"/>
  <c r="H7"/>
  <c r="L7" s="1"/>
  <c r="K7"/>
  <c r="H8"/>
  <c r="H10" s="1"/>
  <c r="K8"/>
  <c r="K42"/>
  <c r="H42"/>
  <c r="L42" s="1"/>
  <c r="H41"/>
  <c r="L41" s="1"/>
  <c r="K41"/>
  <c r="K19"/>
  <c r="H19"/>
  <c r="L19" s="1"/>
  <c r="F35"/>
  <c r="L35" s="1"/>
  <c r="K35"/>
  <c r="K51"/>
  <c r="L51"/>
  <c r="K39"/>
  <c r="F36"/>
  <c r="F56"/>
  <c r="L9"/>
  <c r="H23"/>
  <c r="H64"/>
  <c r="L8"/>
  <c r="L10" s="1"/>
  <c r="H65" l="1"/>
  <c r="L65" s="1"/>
  <c r="K65"/>
  <c r="F68"/>
  <c r="L67"/>
  <c r="L47"/>
  <c r="L43"/>
  <c r="F44"/>
  <c r="F22"/>
  <c r="K22"/>
  <c r="H28"/>
  <c r="L28" s="1"/>
  <c r="K28"/>
  <c r="K29"/>
  <c r="H29"/>
  <c r="L29" s="1"/>
  <c r="H60"/>
  <c r="L60" s="1"/>
  <c r="K60"/>
  <c r="H34"/>
  <c r="K34"/>
  <c r="L64"/>
  <c r="L68" l="1"/>
  <c r="H68"/>
  <c r="H56"/>
  <c r="L22"/>
  <c r="L23" s="1"/>
  <c r="F23"/>
  <c r="L56"/>
  <c r="L44"/>
  <c r="H44"/>
  <c r="L34"/>
  <c r="K30" l="1"/>
  <c r="H30"/>
  <c r="F70"/>
  <c r="L30" l="1"/>
  <c r="L36" s="1"/>
  <c r="L70" s="1"/>
  <c r="H36"/>
  <c r="H70" l="1"/>
</calcChain>
</file>

<file path=xl/sharedStrings.xml><?xml version="1.0" encoding="utf-8"?>
<sst xmlns="http://schemas.openxmlformats.org/spreadsheetml/2006/main" count="168" uniqueCount="102">
  <si>
    <t>먹메김</t>
    <phoneticPr fontId="3" type="noConversion"/>
  </si>
  <si>
    <t>M2</t>
    <phoneticPr fontId="3" type="noConversion"/>
  </si>
  <si>
    <t>건축물보양</t>
    <phoneticPr fontId="1" type="noConversion"/>
  </si>
  <si>
    <t>페기물처리및운반</t>
    <phoneticPr fontId="1" type="noConversion"/>
  </si>
  <si>
    <t>TON</t>
    <phoneticPr fontId="1" type="noConversion"/>
  </si>
  <si>
    <t>M2</t>
    <phoneticPr fontId="1" type="noConversion"/>
  </si>
  <si>
    <t>공          종</t>
  </si>
  <si>
    <t>규    격</t>
  </si>
  <si>
    <t>수 량</t>
  </si>
  <si>
    <t>단위</t>
  </si>
  <si>
    <t>재   료   비</t>
  </si>
  <si>
    <t>노   무   비</t>
  </si>
  <si>
    <t>경         비</t>
  </si>
  <si>
    <t>합         계</t>
  </si>
  <si>
    <t>비    고</t>
    <phoneticPr fontId="6" type="noConversion" alignment="center"/>
  </si>
  <si>
    <t>단  가</t>
  </si>
  <si>
    <t>금   액</t>
  </si>
  <si>
    <t>금    액</t>
  </si>
  <si>
    <t>금   액</t>
    <phoneticPr fontId="6" type="noConversion" alignment="center"/>
  </si>
  <si>
    <t>식</t>
    <phoneticPr fontId="5" type="noConversion"/>
  </si>
  <si>
    <t>M</t>
    <phoneticPr fontId="5" type="noConversion"/>
  </si>
  <si>
    <t>소운반</t>
    <phoneticPr fontId="5" type="noConversion"/>
  </si>
  <si>
    <t>현장정리</t>
    <phoneticPr fontId="3" type="noConversion"/>
  </si>
  <si>
    <t>총  공  사  비  합  계</t>
    <phoneticPr fontId="5" type="noConversion"/>
  </si>
  <si>
    <t>등기구 이설</t>
    <phoneticPr fontId="13" type="noConversion"/>
  </si>
  <si>
    <t>점검구 철거 및  재설치</t>
    <phoneticPr fontId="13" type="noConversion"/>
  </si>
  <si>
    <t>600*600</t>
    <phoneticPr fontId="13" type="noConversion"/>
  </si>
  <si>
    <t>스프링쿨러 이설</t>
    <phoneticPr fontId="13" type="noConversion"/>
  </si>
  <si>
    <t>Φ150 매입형 / 26W</t>
    <phoneticPr fontId="13" type="noConversion"/>
  </si>
  <si>
    <t>300*300</t>
    <phoneticPr fontId="13" type="noConversion"/>
  </si>
  <si>
    <t>EA</t>
    <phoneticPr fontId="13" type="noConversion"/>
  </si>
  <si>
    <t>M2</t>
    <phoneticPr fontId="13" type="noConversion"/>
  </si>
  <si>
    <t>SET</t>
    <phoneticPr fontId="13" type="noConversion"/>
  </si>
  <si>
    <t>M</t>
    <phoneticPr fontId="13" type="noConversion"/>
  </si>
  <si>
    <t>805*2085</t>
    <phoneticPr fontId="13" type="noConversion"/>
  </si>
  <si>
    <t>1.2T*W200 ST 도장</t>
    <phoneticPr fontId="13" type="noConversion"/>
  </si>
  <si>
    <t>스위치</t>
    <phoneticPr fontId="13" type="noConversion"/>
  </si>
  <si>
    <t>매립 2구</t>
    <phoneticPr fontId="5" type="noConversion"/>
  </si>
  <si>
    <t>SGP 칸막이</t>
    <phoneticPr fontId="13" type="noConversion"/>
  </si>
  <si>
    <t>SGP 편개문</t>
    <phoneticPr fontId="13" type="noConversion"/>
  </si>
  <si>
    <t>ST'L 칸막이</t>
    <phoneticPr fontId="13" type="noConversion"/>
  </si>
  <si>
    <t>다운라이트</t>
    <phoneticPr fontId="13" type="noConversion"/>
  </si>
  <si>
    <t>차동식감지기</t>
    <phoneticPr fontId="13" type="noConversion"/>
  </si>
  <si>
    <t>매입스피커</t>
    <phoneticPr fontId="13" type="noConversion"/>
  </si>
  <si>
    <t>유도등</t>
    <phoneticPr fontId="13" type="noConversion"/>
  </si>
  <si>
    <t>롤스크린(방염)</t>
    <phoneticPr fontId="13" type="noConversion"/>
  </si>
  <si>
    <t>색상 협의</t>
    <phoneticPr fontId="13" type="noConversion"/>
  </si>
  <si>
    <t>9T 흡음텍스</t>
    <phoneticPr fontId="13" type="noConversion"/>
  </si>
  <si>
    <t>천정틀보강(M-BAR)</t>
    <phoneticPr fontId="13" type="noConversion"/>
  </si>
  <si>
    <t>0.5*50*19</t>
    <phoneticPr fontId="5" type="noConversion"/>
  </si>
  <si>
    <t>고장력 후렉시블</t>
    <phoneticPr fontId="14" type="noConversion"/>
  </si>
  <si>
    <t>고장력 후렉시블 콘넥타</t>
    <phoneticPr fontId="14" type="noConversion"/>
  </si>
  <si>
    <t>절연 테이프</t>
    <phoneticPr fontId="14" type="noConversion"/>
  </si>
  <si>
    <t>16C</t>
    <phoneticPr fontId="14" type="noConversion"/>
  </si>
  <si>
    <t>3M</t>
    <phoneticPr fontId="14" type="noConversion"/>
  </si>
  <si>
    <t>M</t>
    <phoneticPr fontId="14" type="noConversion"/>
  </si>
  <si>
    <t>2.5SQ (파랑)</t>
    <phoneticPr fontId="14" type="noConversion"/>
  </si>
  <si>
    <t>2.5SQ (노랑)</t>
    <phoneticPr fontId="14" type="noConversion"/>
  </si>
  <si>
    <t>HIV 전선 단선</t>
    <phoneticPr fontId="14" type="noConversion"/>
  </si>
  <si>
    <t>F-GV 전선 단선</t>
    <phoneticPr fontId="14" type="noConversion"/>
  </si>
  <si>
    <t>롤</t>
    <phoneticPr fontId="14" type="noConversion"/>
  </si>
  <si>
    <t>%</t>
    <phoneticPr fontId="14" type="noConversion"/>
  </si>
  <si>
    <t>M2</t>
    <phoneticPr fontId="14" type="noConversion"/>
  </si>
  <si>
    <t>철거</t>
    <phoneticPr fontId="14" type="noConversion"/>
  </si>
  <si>
    <t>소  계</t>
    <phoneticPr fontId="1" type="noConversion"/>
  </si>
  <si>
    <t>텍스</t>
    <phoneticPr fontId="13" type="noConversion"/>
  </si>
  <si>
    <t>잡자재비</t>
    <phoneticPr fontId="14" type="noConversion"/>
  </si>
  <si>
    <t>재료비 3%</t>
    <phoneticPr fontId="14" type="noConversion"/>
  </si>
  <si>
    <t>2종 열감지기</t>
    <phoneticPr fontId="14" type="noConversion"/>
  </si>
  <si>
    <t>2.5SQ (녹색)</t>
    <phoneticPr fontId="14" type="noConversion"/>
  </si>
  <si>
    <t>디지털 도어락</t>
    <phoneticPr fontId="5" type="noConversion"/>
  </si>
  <si>
    <t xml:space="preserve">ezon SHS-1110
</t>
    <phoneticPr fontId="5" type="noConversion"/>
  </si>
  <si>
    <t>소형</t>
    <phoneticPr fontId="13" type="noConversion"/>
  </si>
  <si>
    <t>홀딩도어  85mm</t>
  </si>
  <si>
    <t>양겹 무늬</t>
  </si>
  <si>
    <t>물가정보(2010-01)  P577</t>
  </si>
  <si>
    <t>M2</t>
    <phoneticPr fontId="14" type="noConversion"/>
  </si>
  <si>
    <t>A-TYPE</t>
    <phoneticPr fontId="13" type="noConversion"/>
  </si>
  <si>
    <t>소  계</t>
    <phoneticPr fontId="14" type="noConversion"/>
  </si>
  <si>
    <t xml:space="preserve"> 가.가설공사</t>
    <phoneticPr fontId="3" type="noConversion"/>
  </si>
  <si>
    <t xml:space="preserve"> 나. 칸막이 설치공사</t>
    <phoneticPr fontId="3" type="noConversion"/>
  </si>
  <si>
    <t xml:space="preserve"> 다. 전기 공사</t>
    <phoneticPr fontId="3" type="noConversion"/>
  </si>
  <si>
    <t xml:space="preserve"> 라. 소방 공사</t>
    <phoneticPr fontId="3" type="noConversion"/>
  </si>
  <si>
    <t>북인천우체국 6층 평면도</t>
    <phoneticPr fontId="17" type="noConversion"/>
  </si>
  <si>
    <t>쓰레기분리수거장 공사도면(B2F)</t>
    <phoneticPr fontId="20" type="noConversion"/>
  </si>
  <si>
    <t>A-TYPE</t>
    <phoneticPr fontId="13" type="noConversion"/>
  </si>
  <si>
    <t>1. 관리사무실 칸막이(SGP) 외 부대시설 설치 공사</t>
    <phoneticPr fontId="5" type="noConversion"/>
  </si>
  <si>
    <t>2. 쓰레기분리수거장 칸막이(SGP)설치 공사</t>
    <phoneticPr fontId="14" type="noConversion"/>
  </si>
  <si>
    <t>관리실 칸막이 외 부대시설 설치 공사 세부 도면</t>
    <phoneticPr fontId="17" type="noConversion"/>
  </si>
  <si>
    <t xml:space="preserve"> 마. 냉난방기 이설공사</t>
    <phoneticPr fontId="3" type="noConversion"/>
  </si>
  <si>
    <t>실내기분해 및 설치공사</t>
    <phoneticPr fontId="1" type="noConversion"/>
  </si>
  <si>
    <t>식</t>
    <phoneticPr fontId="14" type="noConversion"/>
  </si>
  <si>
    <t>KG</t>
    <phoneticPr fontId="14" type="noConversion"/>
  </si>
  <si>
    <t>냉매철거 및 주입</t>
    <phoneticPr fontId="1" type="noConversion"/>
  </si>
  <si>
    <t>전기 및 통신제어선 철거 및 설치</t>
    <phoneticPr fontId="1" type="noConversion"/>
  </si>
  <si>
    <t>천정타공 및 막음공사</t>
    <phoneticPr fontId="14" type="noConversion"/>
  </si>
  <si>
    <t>기계설치공</t>
    <phoneticPr fontId="14" type="noConversion"/>
  </si>
  <si>
    <t>인</t>
    <phoneticPr fontId="14" type="noConversion"/>
  </si>
  <si>
    <t>배관공</t>
    <phoneticPr fontId="14" type="noConversion"/>
  </si>
  <si>
    <t>보통인부</t>
    <phoneticPr fontId="14" type="noConversion"/>
  </si>
  <si>
    <t>냉매R410A</t>
    <phoneticPr fontId="14" type="noConversion"/>
  </si>
  <si>
    <t>배관 철거 설치(냉매,드레인)</t>
    <phoneticPr fontId="1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</si>
</sst>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#,##0_ "/>
    <numFmt numFmtId="177" formatCode="#,##0_);[Red]\(#,##0\)"/>
    <numFmt numFmtId="178" formatCode="0.00_);[Red]\(0.00\)"/>
    <numFmt numFmtId="179" formatCode="_ * #,##0_ ;_ * \-#,##0_ ;_ * &quot;-&quot;_ ;_ @_ "/>
    <numFmt numFmtId="183" formatCode="0_);[Red]\(0\)"/>
    <numFmt numFmtId="185" formatCode="#,##0.00_);[Red]\(#,##0.00\)"/>
    <numFmt numFmtId="186" formatCode="#,##0.0_);[Red]\(#,##0.0\)"/>
    <numFmt numFmtId="187" formatCode="0.0000_);[Red]\(0.0000\)"/>
  </numFmts>
  <fonts count="35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1"/>
      <name val="돋움"/>
      <family val="3"/>
      <charset val="129"/>
    </font>
    <font>
      <b/>
      <sz val="9"/>
      <name val="돋움"/>
      <family val="3"/>
      <charset val="129"/>
    </font>
    <font>
      <sz val="9"/>
      <color indexed="30"/>
      <name val="돋움"/>
      <family val="3"/>
      <charset val="129"/>
    </font>
    <font>
      <sz val="9"/>
      <color indexed="10"/>
      <name val="돋움"/>
      <family val="3"/>
      <charset val="129"/>
    </font>
    <font>
      <sz val="10"/>
      <name val="Helv"/>
      <family val="2"/>
    </font>
    <font>
      <b/>
      <sz val="12"/>
      <name val="돋움"/>
      <family val="3"/>
      <charset val="129"/>
    </font>
    <font>
      <b/>
      <sz val="20"/>
      <name val="굴림"/>
      <family val="3"/>
      <charset val="129"/>
    </font>
    <font>
      <sz val="8"/>
      <name val="맑은 고딕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8"/>
      <name val="맑은 고딕"/>
      <family val="3"/>
      <charset val="129"/>
    </font>
    <font>
      <sz val="8"/>
      <name val="굴림체"/>
      <family val="3"/>
      <charset val="129"/>
    </font>
    <font>
      <b/>
      <sz val="8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9"/>
      <color rgb="FF00B050"/>
      <name val="굴림체"/>
      <family val="3"/>
      <charset val="129"/>
    </font>
    <font>
      <b/>
      <sz val="9"/>
      <color theme="9" tint="-0.249977111117893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11"/>
      <color rgb="FF0000FF"/>
      <name val="굴림체"/>
      <family val="3"/>
      <charset val="129"/>
    </font>
    <font>
      <sz val="9"/>
      <color theme="9" tint="-0.249977111117893"/>
      <name val="굴림"/>
      <family val="3"/>
      <charset val="129"/>
    </font>
    <font>
      <sz val="8"/>
      <color theme="9" tint="-0.249977111117893"/>
      <name val="굴림"/>
      <family val="3"/>
      <charset val="129"/>
    </font>
    <font>
      <b/>
      <sz val="9"/>
      <color rgb="FF00B050"/>
      <name val="굴림체"/>
      <family val="3"/>
      <charset val="129"/>
    </font>
    <font>
      <b/>
      <sz val="8"/>
      <color rgb="FF00B050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9" tint="-0.499984740745262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2"/>
      <color theme="9" tint="-0.499984740745262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17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1" fillId="0" borderId="0"/>
    <xf numFmtId="0" fontId="2" fillId="0" borderId="0"/>
  </cellStyleXfs>
  <cellXfs count="135">
    <xf numFmtId="0" fontId="0" fillId="0" borderId="0" xfId="0">
      <alignment vertical="center"/>
    </xf>
    <xf numFmtId="0" fontId="22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0" xfId="4" applyFill="1"/>
    <xf numFmtId="0" fontId="4" fillId="0" borderId="1" xfId="4" applyFont="1" applyFill="1" applyBorder="1" applyAlignment="1">
      <alignment horizontal="centerContinuous" vertical="center"/>
    </xf>
    <xf numFmtId="0" fontId="2" fillId="0" borderId="0" xfId="4"/>
    <xf numFmtId="0" fontId="24" fillId="0" borderId="1" xfId="0" applyFont="1" applyFill="1" applyBorder="1" applyAlignment="1">
      <alignment horizontal="center" vertical="center"/>
    </xf>
    <xf numFmtId="183" fontId="23" fillId="0" borderId="1" xfId="0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/>
    </xf>
    <xf numFmtId="176" fontId="9" fillId="0" borderId="3" xfId="1" applyNumberFormat="1" applyFont="1" applyBorder="1" applyAlignment="1">
      <alignment horizontal="center" wrapText="1"/>
    </xf>
    <xf numFmtId="0" fontId="25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183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183" fontId="27" fillId="0" borderId="1" xfId="0" applyNumberFormat="1" applyFont="1" applyFill="1" applyBorder="1" applyAlignment="1">
      <alignment horizontal="center" vertical="center"/>
    </xf>
    <xf numFmtId="0" fontId="16" fillId="0" borderId="0" xfId="4" applyFont="1" applyFill="1"/>
    <xf numFmtId="0" fontId="3" fillId="0" borderId="0" xfId="4" applyFont="1" applyFill="1"/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183" fontId="28" fillId="2" borderId="1" xfId="0" applyNumberFormat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6" fillId="0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/>
    </xf>
    <xf numFmtId="176" fontId="6" fillId="2" borderId="1" xfId="1" applyNumberFormat="1" applyFont="1" applyFill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5" fillId="0" borderId="1" xfId="1" applyNumberFormat="1" applyFont="1" applyFill="1" applyBorder="1" applyAlignment="1">
      <alignment horizontal="right" vertical="center"/>
    </xf>
    <xf numFmtId="183" fontId="24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185" fontId="24" fillId="0" borderId="1" xfId="2" applyNumberFormat="1" applyFont="1" applyBorder="1" applyAlignment="1">
      <alignment horizontal="center" vertical="center"/>
    </xf>
    <xf numFmtId="176" fontId="18" fillId="0" borderId="2" xfId="1" applyNumberFormat="1" applyFont="1" applyBorder="1" applyAlignment="1">
      <alignment horizontal="right" vertical="center"/>
    </xf>
    <xf numFmtId="176" fontId="18" fillId="0" borderId="1" xfId="1" applyNumberFormat="1" applyFont="1" applyBorder="1" applyAlignment="1">
      <alignment horizontal="right" vertical="center"/>
    </xf>
    <xf numFmtId="176" fontId="18" fillId="0" borderId="1" xfId="1" applyNumberFormat="1" applyFont="1" applyBorder="1" applyAlignment="1">
      <alignment horizontal="center" vertical="center"/>
    </xf>
    <xf numFmtId="176" fontId="18" fillId="0" borderId="16" xfId="1" applyNumberFormat="1" applyFont="1" applyBorder="1" applyAlignment="1">
      <alignment horizontal="right" vertical="center"/>
    </xf>
    <xf numFmtId="41" fontId="24" fillId="0" borderId="1" xfId="2" applyNumberFormat="1" applyFont="1" applyBorder="1" applyAlignment="1">
      <alignment horizontal="center" vertical="center"/>
    </xf>
    <xf numFmtId="177" fontId="24" fillId="0" borderId="1" xfId="2" applyNumberFormat="1" applyFont="1" applyBorder="1" applyAlignment="1">
      <alignment horizontal="center" vertical="center"/>
    </xf>
    <xf numFmtId="176" fontId="18" fillId="0" borderId="1" xfId="1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183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85" fontId="24" fillId="0" borderId="1" xfId="2" applyNumberFormat="1" applyFont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185" fontId="24" fillId="0" borderId="1" xfId="2" applyNumberFormat="1" applyFont="1" applyFill="1" applyBorder="1" applyAlignment="1">
      <alignment vertical="center"/>
    </xf>
    <xf numFmtId="183" fontId="18" fillId="0" borderId="1" xfId="0" applyNumberFormat="1" applyFont="1" applyFill="1" applyBorder="1" applyAlignment="1">
      <alignment vertical="center"/>
    </xf>
    <xf numFmtId="41" fontId="24" fillId="0" borderId="1" xfId="2" applyNumberFormat="1" applyFont="1" applyFill="1" applyBorder="1" applyAlignment="1">
      <alignment horizontal="center" vertical="center"/>
    </xf>
    <xf numFmtId="186" fontId="24" fillId="0" borderId="1" xfId="2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183" fontId="28" fillId="3" borderId="1" xfId="0" applyNumberFormat="1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right" vertical="center"/>
    </xf>
    <xf numFmtId="176" fontId="8" fillId="3" borderId="1" xfId="1" applyNumberFormat="1" applyFont="1" applyFill="1" applyBorder="1" applyAlignment="1">
      <alignment horizontal="right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/>
    </xf>
    <xf numFmtId="41" fontId="24" fillId="0" borderId="1" xfId="2" applyNumberFormat="1" applyFont="1" applyBorder="1" applyAlignment="1">
      <alignment horizontal="center" vertical="center" wrapText="1"/>
    </xf>
    <xf numFmtId="185" fontId="24" fillId="0" borderId="16" xfId="2" applyNumberFormat="1" applyFont="1" applyBorder="1" applyAlignment="1">
      <alignment vertical="center"/>
    </xf>
    <xf numFmtId="185" fontId="24" fillId="0" borderId="2" xfId="2" applyNumberFormat="1" applyFont="1" applyBorder="1" applyAlignment="1">
      <alignment horizontal="center" vertical="center"/>
    </xf>
    <xf numFmtId="41" fontId="6" fillId="0" borderId="5" xfId="2" applyFont="1" applyBorder="1" applyAlignment="1">
      <alignment vertical="center"/>
    </xf>
    <xf numFmtId="41" fontId="6" fillId="0" borderId="0" xfId="2" applyFont="1" applyBorder="1" applyAlignment="1">
      <alignment vertical="center"/>
    </xf>
    <xf numFmtId="41" fontId="6" fillId="0" borderId="17" xfId="2" applyFont="1" applyBorder="1" applyAlignment="1">
      <alignment vertical="center"/>
    </xf>
    <xf numFmtId="0" fontId="6" fillId="0" borderId="1" xfId="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" vertical="center"/>
    </xf>
    <xf numFmtId="187" fontId="3" fillId="0" borderId="1" xfId="2" applyNumberFormat="1" applyFont="1" applyBorder="1" applyAlignment="1">
      <alignment horizontal="center" vertical="center"/>
    </xf>
    <xf numFmtId="177" fontId="6" fillId="0" borderId="1" xfId="2" applyNumberFormat="1" applyFont="1" applyBorder="1" applyAlignment="1">
      <alignment vertical="center"/>
    </xf>
    <xf numFmtId="177" fontId="18" fillId="0" borderId="1" xfId="1" applyNumberFormat="1" applyFont="1" applyBorder="1" applyAlignment="1">
      <alignment horizontal="right" vertical="center"/>
    </xf>
    <xf numFmtId="177" fontId="18" fillId="0" borderId="2" xfId="1" applyNumberFormat="1" applyFont="1" applyBorder="1" applyAlignment="1">
      <alignment horizontal="right" vertical="center"/>
    </xf>
    <xf numFmtId="177" fontId="18" fillId="0" borderId="1" xfId="1" applyNumberFormat="1" applyFont="1" applyFill="1" applyBorder="1" applyAlignment="1">
      <alignment horizontal="right" vertical="center"/>
    </xf>
    <xf numFmtId="177" fontId="18" fillId="0" borderId="16" xfId="1" applyNumberFormat="1" applyFont="1" applyBorder="1" applyAlignment="1">
      <alignment horizontal="right" vertical="center"/>
    </xf>
    <xf numFmtId="41" fontId="3" fillId="0" borderId="1" xfId="2" applyFont="1" applyBorder="1" applyAlignment="1">
      <alignment vertical="center"/>
    </xf>
    <xf numFmtId="0" fontId="24" fillId="4" borderId="1" xfId="2" applyNumberFormat="1" applyFont="1" applyFill="1" applyBorder="1" applyAlignment="1">
      <alignment horizontal="center" vertical="center"/>
    </xf>
    <xf numFmtId="0" fontId="24" fillId="4" borderId="2" xfId="2" applyNumberFormat="1" applyFont="1" applyFill="1" applyBorder="1" applyAlignment="1">
      <alignment horizontal="center" vertical="center"/>
    </xf>
    <xf numFmtId="0" fontId="18" fillId="4" borderId="2" xfId="1" applyNumberFormat="1" applyFont="1" applyFill="1" applyBorder="1" applyAlignment="1">
      <alignment horizontal="right" vertical="center"/>
    </xf>
    <xf numFmtId="0" fontId="18" fillId="4" borderId="1" xfId="1" applyNumberFormat="1" applyFont="1" applyFill="1" applyBorder="1" applyAlignment="1">
      <alignment horizontal="right" vertical="center"/>
    </xf>
    <xf numFmtId="0" fontId="18" fillId="4" borderId="1" xfId="1" applyNumberFormat="1" applyFont="1" applyFill="1" applyBorder="1" applyAlignment="1">
      <alignment horizontal="center" vertical="center"/>
    </xf>
    <xf numFmtId="0" fontId="29" fillId="4" borderId="16" xfId="2" applyNumberFormat="1" applyFont="1" applyFill="1" applyBorder="1" applyAlignment="1">
      <alignment horizontal="center" vertical="center"/>
    </xf>
    <xf numFmtId="176" fontId="19" fillId="4" borderId="1" xfId="1" applyNumberFormat="1" applyFont="1" applyFill="1" applyBorder="1" applyAlignment="1">
      <alignment horizontal="right" vertical="center"/>
    </xf>
    <xf numFmtId="176" fontId="19" fillId="4" borderId="16" xfId="1" applyNumberFormat="1" applyFont="1" applyFill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1" fillId="0" borderId="11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176" fontId="18" fillId="4" borderId="1" xfId="1" applyNumberFormat="1" applyFont="1" applyFill="1" applyBorder="1" applyAlignment="1">
      <alignment horizontal="right" vertical="center"/>
    </xf>
    <xf numFmtId="0" fontId="12" fillId="3" borderId="16" xfId="4" applyFont="1" applyFill="1" applyBorder="1" applyAlignment="1">
      <alignment horizontal="center"/>
    </xf>
    <xf numFmtId="0" fontId="12" fillId="3" borderId="20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25" fillId="0" borderId="16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4" fillId="0" borderId="16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20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176" fontId="6" fillId="0" borderId="16" xfId="1" applyNumberFormat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32" fillId="0" borderId="16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2" xfId="4" applyFont="1" applyBorder="1" applyAlignment="1">
      <alignment horizontal="left" vertical="center"/>
    </xf>
    <xf numFmtId="0" fontId="4" fillId="0" borderId="15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</cellXfs>
  <cellStyles count="5">
    <cellStyle name="쉼표 [0] 2" xfId="1"/>
    <cellStyle name="쉼표 [0] 2 2" xfId="2"/>
    <cellStyle name="스타일 1" xfId="3"/>
    <cellStyle name="표준" xfId="0" builtinId="0"/>
    <cellStyle name="표준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114300</xdr:rowOff>
    </xdr:from>
    <xdr:to>
      <xdr:col>18</xdr:col>
      <xdr:colOff>409575</xdr:colOff>
      <xdr:row>33</xdr:row>
      <xdr:rowOff>0</xdr:rowOff>
    </xdr:to>
    <xdr:pic>
      <xdr:nvPicPr>
        <xdr:cNvPr id="21626" name="그림 4" descr="6층 평면도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76275"/>
          <a:ext cx="12382500" cy="617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177800</xdr:rowOff>
    </xdr:from>
    <xdr:to>
      <xdr:col>5</xdr:col>
      <xdr:colOff>431800</xdr:colOff>
      <xdr:row>63</xdr:row>
      <xdr:rowOff>114300</xdr:rowOff>
    </xdr:to>
    <xdr:pic>
      <xdr:nvPicPr>
        <xdr:cNvPr id="1025" name="_x114730008" descr="EMB00000f903d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077200"/>
          <a:ext cx="3860800" cy="55499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165100</xdr:colOff>
      <xdr:row>37</xdr:row>
      <xdr:rowOff>38100</xdr:rowOff>
    </xdr:from>
    <xdr:to>
      <xdr:col>11</xdr:col>
      <xdr:colOff>508000</xdr:colOff>
      <xdr:row>63</xdr:row>
      <xdr:rowOff>88900</xdr:rowOff>
    </xdr:to>
    <xdr:pic>
      <xdr:nvPicPr>
        <xdr:cNvPr id="1026" name="_x114730248" descr="EMB00000f903d5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9900" y="7937500"/>
          <a:ext cx="3606800" cy="5664200"/>
        </a:xfrm>
        <a:prstGeom prst="rect">
          <a:avLst/>
        </a:prstGeom>
        <a:noFill/>
      </xdr:spPr>
    </xdr:pic>
    <xdr:clientData/>
  </xdr:twoCellAnchor>
  <xdr:twoCellAnchor>
    <xdr:from>
      <xdr:col>12</xdr:col>
      <xdr:colOff>266700</xdr:colOff>
      <xdr:row>37</xdr:row>
      <xdr:rowOff>127000</xdr:rowOff>
    </xdr:from>
    <xdr:to>
      <xdr:col>18</xdr:col>
      <xdr:colOff>190500</xdr:colOff>
      <xdr:row>63</xdr:row>
      <xdr:rowOff>25400</xdr:rowOff>
    </xdr:to>
    <xdr:pic>
      <xdr:nvPicPr>
        <xdr:cNvPr id="1027" name="_x114727848" descr="EMB00000f903d5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31200" y="8026400"/>
          <a:ext cx="3873500" cy="5511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440531</xdr:colOff>
      <xdr:row>5</xdr:row>
      <xdr:rowOff>0</xdr:rowOff>
    </xdr:from>
    <xdr:to>
      <xdr:col>8</xdr:col>
      <xdr:colOff>654843</xdr:colOff>
      <xdr:row>24</xdr:row>
      <xdr:rowOff>142876</xdr:rowOff>
    </xdr:to>
    <xdr:pic>
      <xdr:nvPicPr>
        <xdr:cNvPr id="2049" name="_x114728888" descr="EMB00000f903d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531" y="1071563"/>
          <a:ext cx="5572125" cy="42148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showZeros="0" tabSelected="1" view="pageBreakPreview" zoomScaleNormal="85" zoomScaleSheetLayoutView="100" workbookViewId="0">
      <pane xSplit="4" ySplit="2" topLeftCell="E3" activePane="bottomRight" state="frozen"/>
      <selection activeCell="N25" sqref="N25"/>
      <selection pane="topRight" activeCell="N25" sqref="N25"/>
      <selection pane="bottomLeft" activeCell="N25" sqref="N25"/>
      <selection pane="bottomRight" activeCell="F28" sqref="F28"/>
    </sheetView>
  </sheetViews>
  <sheetFormatPr defaultRowHeight="13.5"/>
  <cols>
    <col min="1" max="1" width="25.25" style="6" customWidth="1"/>
    <col min="2" max="2" width="13.5" style="6" customWidth="1"/>
    <col min="3" max="3" width="8.25" style="6" customWidth="1"/>
    <col min="4" max="4" width="9.125" style="6" customWidth="1"/>
    <col min="5" max="5" width="10.75" style="6" customWidth="1"/>
    <col min="6" max="6" width="11.5" style="6" customWidth="1"/>
    <col min="7" max="7" width="10.875" style="6" customWidth="1"/>
    <col min="8" max="8" width="11.5" style="6" customWidth="1"/>
    <col min="9" max="9" width="10.875" style="6" customWidth="1"/>
    <col min="10" max="10" width="11.5" style="6" customWidth="1"/>
    <col min="11" max="11" width="10.875" style="6" customWidth="1"/>
    <col min="12" max="12" width="12.5" style="6" customWidth="1"/>
    <col min="13" max="13" width="22.875" style="6" customWidth="1"/>
    <col min="14" max="14" width="0.5" style="6" hidden="1" customWidth="1"/>
    <col min="15" max="15" width="9" style="6" hidden="1" customWidth="1"/>
    <col min="16" max="16" width="1" style="6" hidden="1" customWidth="1"/>
    <col min="17" max="16384" width="9" style="6"/>
  </cols>
  <sheetData>
    <row r="1" spans="1:13" s="4" customFormat="1" ht="20.25" customHeight="1">
      <c r="A1" s="119" t="s">
        <v>6</v>
      </c>
      <c r="B1" s="114" t="s">
        <v>7</v>
      </c>
      <c r="C1" s="114" t="s">
        <v>8</v>
      </c>
      <c r="D1" s="114" t="s">
        <v>9</v>
      </c>
      <c r="E1" s="106" t="s">
        <v>10</v>
      </c>
      <c r="F1" s="107"/>
      <c r="G1" s="106" t="s">
        <v>11</v>
      </c>
      <c r="H1" s="107"/>
      <c r="I1" s="106" t="s">
        <v>12</v>
      </c>
      <c r="J1" s="107"/>
      <c r="K1" s="106" t="s">
        <v>13</v>
      </c>
      <c r="L1" s="107"/>
      <c r="M1" s="114" t="s">
        <v>14</v>
      </c>
    </row>
    <row r="2" spans="1:13" s="4" customFormat="1" ht="20.25" customHeight="1">
      <c r="A2" s="120"/>
      <c r="B2" s="121"/>
      <c r="C2" s="122"/>
      <c r="D2" s="122"/>
      <c r="E2" s="5" t="s">
        <v>15</v>
      </c>
      <c r="F2" s="5" t="s">
        <v>16</v>
      </c>
      <c r="G2" s="5" t="s">
        <v>15</v>
      </c>
      <c r="H2" s="5" t="s">
        <v>16</v>
      </c>
      <c r="I2" s="5" t="s">
        <v>15</v>
      </c>
      <c r="J2" s="5" t="s">
        <v>17</v>
      </c>
      <c r="K2" s="5" t="s">
        <v>15</v>
      </c>
      <c r="L2" s="5" t="s">
        <v>18</v>
      </c>
      <c r="M2" s="115"/>
    </row>
    <row r="3" spans="1:13" ht="26.25" customHeight="1">
      <c r="A3" s="116" t="s">
        <v>86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/>
      <c r="M3" s="10"/>
    </row>
    <row r="4" spans="1:13" s="4" customFormat="1" ht="19.5" customHeight="1">
      <c r="A4" s="11" t="s">
        <v>79</v>
      </c>
      <c r="B4" s="1"/>
      <c r="C4" s="2"/>
      <c r="D4" s="1"/>
      <c r="E4" s="29"/>
      <c r="F4" s="29">
        <f>(C4)*(E4)</f>
        <v>0</v>
      </c>
      <c r="G4" s="29"/>
      <c r="H4" s="29">
        <f>(C4)*(G4)</f>
        <v>0</v>
      </c>
      <c r="I4" s="29"/>
      <c r="J4" s="29">
        <f>(C4)*(I4)</f>
        <v>0</v>
      </c>
      <c r="K4" s="29">
        <f>(E4)+(G4)+(I4)</f>
        <v>0</v>
      </c>
      <c r="L4" s="29">
        <f t="shared" ref="L4:L9" si="0">SUM(F4+H4+J4)</f>
        <v>0</v>
      </c>
      <c r="M4" s="23"/>
    </row>
    <row r="5" spans="1:13" s="4" customFormat="1" ht="19.5" customHeight="1">
      <c r="A5" s="50" t="s">
        <v>0</v>
      </c>
      <c r="B5" s="7"/>
      <c r="C5" s="36">
        <v>33</v>
      </c>
      <c r="D5" s="7" t="s">
        <v>1</v>
      </c>
      <c r="E5" s="37"/>
      <c r="F5" s="37">
        <f>(C5)*(E5)</f>
        <v>0</v>
      </c>
      <c r="G5" s="37"/>
      <c r="H5" s="37">
        <f>(C5)*(G5)</f>
        <v>0</v>
      </c>
      <c r="I5" s="37"/>
      <c r="J5" s="37">
        <f>INT(C5*I5)</f>
        <v>0</v>
      </c>
      <c r="K5" s="37">
        <f>E5+G5+I5</f>
        <v>0</v>
      </c>
      <c r="L5" s="37">
        <f t="shared" si="0"/>
        <v>0</v>
      </c>
      <c r="M5" s="24"/>
    </row>
    <row r="6" spans="1:13" s="4" customFormat="1" ht="19.5" customHeight="1">
      <c r="A6" s="50" t="s">
        <v>21</v>
      </c>
      <c r="B6" s="7"/>
      <c r="C6" s="36">
        <v>1</v>
      </c>
      <c r="D6" s="7" t="s">
        <v>19</v>
      </c>
      <c r="E6" s="37"/>
      <c r="F6" s="37"/>
      <c r="G6" s="37"/>
      <c r="H6" s="37">
        <f>(C6)*(G6)</f>
        <v>0</v>
      </c>
      <c r="I6" s="37"/>
      <c r="J6" s="37"/>
      <c r="K6" s="37">
        <f>E6+G6+I6</f>
        <v>0</v>
      </c>
      <c r="L6" s="37">
        <f t="shared" si="0"/>
        <v>0</v>
      </c>
      <c r="M6" s="24"/>
    </row>
    <row r="7" spans="1:13" s="4" customFormat="1" ht="19.5" customHeight="1">
      <c r="A7" s="50" t="s">
        <v>22</v>
      </c>
      <c r="B7" s="7"/>
      <c r="C7" s="36">
        <v>33</v>
      </c>
      <c r="D7" s="7" t="s">
        <v>1</v>
      </c>
      <c r="E7" s="37"/>
      <c r="F7" s="37">
        <f>(C7)*(E7)</f>
        <v>0</v>
      </c>
      <c r="G7" s="37"/>
      <c r="H7" s="37">
        <f>(C7)*(G7)</f>
        <v>0</v>
      </c>
      <c r="I7" s="37"/>
      <c r="J7" s="37"/>
      <c r="K7" s="37">
        <f>E7+G7+I7</f>
        <v>0</v>
      </c>
      <c r="L7" s="37">
        <f t="shared" si="0"/>
        <v>0</v>
      </c>
      <c r="M7" s="24"/>
    </row>
    <row r="8" spans="1:13" s="4" customFormat="1" ht="19.5" customHeight="1">
      <c r="A8" s="50" t="s">
        <v>2</v>
      </c>
      <c r="B8" s="7"/>
      <c r="C8" s="36">
        <v>33</v>
      </c>
      <c r="D8" s="7" t="s">
        <v>5</v>
      </c>
      <c r="E8" s="37"/>
      <c r="F8" s="37">
        <f>(C8)*(E8)</f>
        <v>0</v>
      </c>
      <c r="G8" s="37"/>
      <c r="H8" s="37">
        <f>(C8)*(G8)</f>
        <v>0</v>
      </c>
      <c r="I8" s="37"/>
      <c r="J8" s="37">
        <f>(C8)*(I8)</f>
        <v>0</v>
      </c>
      <c r="K8" s="37">
        <f>(E8)+(G8)+(I8)</f>
        <v>0</v>
      </c>
      <c r="L8" s="37">
        <f t="shared" si="0"/>
        <v>0</v>
      </c>
      <c r="M8" s="24"/>
    </row>
    <row r="9" spans="1:13" s="4" customFormat="1" ht="19.5" customHeight="1">
      <c r="A9" s="50" t="s">
        <v>3</v>
      </c>
      <c r="B9" s="7"/>
      <c r="C9" s="36">
        <v>1</v>
      </c>
      <c r="D9" s="7" t="s">
        <v>4</v>
      </c>
      <c r="E9" s="37"/>
      <c r="F9" s="37"/>
      <c r="G9" s="37"/>
      <c r="H9" s="37"/>
      <c r="I9" s="37"/>
      <c r="J9" s="37">
        <f>(C9)*(I9)</f>
        <v>0</v>
      </c>
      <c r="K9" s="37">
        <f>E9+G9+I9</f>
        <v>0</v>
      </c>
      <c r="L9" s="37">
        <f t="shared" si="0"/>
        <v>0</v>
      </c>
      <c r="M9" s="24"/>
    </row>
    <row r="10" spans="1:13" s="4" customFormat="1" ht="19.5" customHeight="1">
      <c r="A10" s="55" t="s">
        <v>64</v>
      </c>
      <c r="B10" s="55"/>
      <c r="C10" s="56"/>
      <c r="D10" s="55"/>
      <c r="E10" s="57"/>
      <c r="F10" s="58">
        <f>SUM(F5:F9)</f>
        <v>0</v>
      </c>
      <c r="G10" s="57"/>
      <c r="H10" s="58">
        <f>SUM(H5:H9)</f>
        <v>0</v>
      </c>
      <c r="I10" s="57"/>
      <c r="J10" s="58">
        <f>J9</f>
        <v>0</v>
      </c>
      <c r="K10" s="57">
        <f>(E10)+(G10)+(I10)</f>
        <v>0</v>
      </c>
      <c r="L10" s="58">
        <f>SUM(L5:L9)</f>
        <v>0</v>
      </c>
      <c r="M10" s="59"/>
    </row>
    <row r="11" spans="1:13" s="4" customFormat="1" ht="19.5" customHeight="1">
      <c r="A11" s="20"/>
      <c r="B11" s="21"/>
      <c r="C11" s="22"/>
      <c r="D11" s="21"/>
      <c r="E11" s="30"/>
      <c r="F11" s="31"/>
      <c r="G11" s="30"/>
      <c r="H11" s="31"/>
      <c r="I11" s="30"/>
      <c r="J11" s="31"/>
      <c r="K11" s="30"/>
      <c r="L11" s="31"/>
      <c r="M11" s="25"/>
    </row>
    <row r="12" spans="1:13" s="4" customFormat="1" ht="19.5" customHeight="1">
      <c r="A12" s="11" t="s">
        <v>80</v>
      </c>
      <c r="B12" s="3"/>
      <c r="C12" s="8"/>
      <c r="D12" s="3"/>
      <c r="E12" s="32"/>
      <c r="F12" s="33"/>
      <c r="G12" s="32"/>
      <c r="H12" s="33"/>
      <c r="I12" s="32"/>
      <c r="J12" s="32"/>
      <c r="K12" s="32"/>
      <c r="L12" s="33"/>
      <c r="M12" s="26"/>
    </row>
    <row r="13" spans="1:13" s="4" customFormat="1" ht="19.5" customHeight="1">
      <c r="A13" s="49" t="s">
        <v>38</v>
      </c>
      <c r="B13" s="43" t="s">
        <v>85</v>
      </c>
      <c r="C13" s="54">
        <v>25</v>
      </c>
      <c r="D13" s="38" t="s">
        <v>31</v>
      </c>
      <c r="E13" s="39"/>
      <c r="F13" s="40">
        <f t="shared" ref="F13:F21" si="1">(C13)*(E13)</f>
        <v>0</v>
      </c>
      <c r="G13" s="40"/>
      <c r="H13" s="40">
        <f t="shared" ref="H13:H21" si="2">(C13)*(G13)</f>
        <v>0</v>
      </c>
      <c r="I13" s="40"/>
      <c r="J13" s="40">
        <f>(C13)*(I13)</f>
        <v>0</v>
      </c>
      <c r="K13" s="40">
        <f t="shared" ref="K13:K22" si="3">E13+G13+I13</f>
        <v>0</v>
      </c>
      <c r="L13" s="40">
        <f t="shared" ref="L13:L22" si="4">SUM(F13+H13+J13)</f>
        <v>0</v>
      </c>
      <c r="M13" s="41"/>
    </row>
    <row r="14" spans="1:13" s="4" customFormat="1" ht="19.5" customHeight="1">
      <c r="A14" s="49" t="s">
        <v>38</v>
      </c>
      <c r="B14" s="43" t="s">
        <v>63</v>
      </c>
      <c r="C14" s="38">
        <v>2.41</v>
      </c>
      <c r="D14" s="38" t="s">
        <v>62</v>
      </c>
      <c r="E14" s="39"/>
      <c r="F14" s="40"/>
      <c r="G14" s="40"/>
      <c r="H14" s="40">
        <f t="shared" si="2"/>
        <v>0</v>
      </c>
      <c r="I14" s="40"/>
      <c r="J14" s="40"/>
      <c r="K14" s="40">
        <f t="shared" si="3"/>
        <v>0</v>
      </c>
      <c r="L14" s="40">
        <f t="shared" si="4"/>
        <v>0</v>
      </c>
      <c r="M14" s="41"/>
    </row>
    <row r="15" spans="1:13" s="4" customFormat="1" ht="19.5" customHeight="1">
      <c r="A15" s="49" t="s">
        <v>39</v>
      </c>
      <c r="B15" s="43" t="s">
        <v>34</v>
      </c>
      <c r="C15" s="44">
        <v>1</v>
      </c>
      <c r="D15" s="38" t="s">
        <v>32</v>
      </c>
      <c r="E15" s="39"/>
      <c r="F15" s="40">
        <f t="shared" si="1"/>
        <v>0</v>
      </c>
      <c r="G15" s="40"/>
      <c r="H15" s="40">
        <f t="shared" si="2"/>
        <v>0</v>
      </c>
      <c r="I15" s="40"/>
      <c r="J15" s="40"/>
      <c r="K15" s="40">
        <f t="shared" si="3"/>
        <v>0</v>
      </c>
      <c r="L15" s="42">
        <f t="shared" si="4"/>
        <v>0</v>
      </c>
      <c r="M15" s="41"/>
    </row>
    <row r="16" spans="1:13" s="4" customFormat="1" ht="19.5" customHeight="1">
      <c r="A16" s="49" t="s">
        <v>40</v>
      </c>
      <c r="B16" s="43" t="s">
        <v>35</v>
      </c>
      <c r="C16" s="44">
        <v>3</v>
      </c>
      <c r="D16" s="38" t="s">
        <v>33</v>
      </c>
      <c r="E16" s="39"/>
      <c r="F16" s="40">
        <f>(C16)*(E16)</f>
        <v>0</v>
      </c>
      <c r="G16" s="40"/>
      <c r="H16" s="40">
        <f t="shared" si="2"/>
        <v>0</v>
      </c>
      <c r="I16" s="40"/>
      <c r="J16" s="40"/>
      <c r="K16" s="40">
        <f t="shared" si="3"/>
        <v>0</v>
      </c>
      <c r="L16" s="42">
        <f t="shared" si="4"/>
        <v>0</v>
      </c>
      <c r="M16" s="41"/>
    </row>
    <row r="17" spans="1:13" s="4" customFormat="1" ht="19.5" customHeight="1">
      <c r="A17" s="49" t="s">
        <v>70</v>
      </c>
      <c r="B17" s="61" t="s">
        <v>71</v>
      </c>
      <c r="C17" s="44">
        <v>1</v>
      </c>
      <c r="D17" s="38" t="s">
        <v>30</v>
      </c>
      <c r="E17" s="39"/>
      <c r="F17" s="40">
        <f t="shared" si="1"/>
        <v>0</v>
      </c>
      <c r="G17" s="40"/>
      <c r="H17" s="40">
        <f t="shared" si="2"/>
        <v>0</v>
      </c>
      <c r="I17" s="40"/>
      <c r="J17" s="40"/>
      <c r="K17" s="40">
        <f t="shared" si="3"/>
        <v>0</v>
      </c>
      <c r="L17" s="42">
        <f t="shared" si="4"/>
        <v>0</v>
      </c>
      <c r="M17" s="41"/>
    </row>
    <row r="18" spans="1:13" s="4" customFormat="1" ht="19.5" customHeight="1">
      <c r="A18" s="49" t="s">
        <v>25</v>
      </c>
      <c r="B18" s="43" t="s">
        <v>26</v>
      </c>
      <c r="C18" s="44">
        <v>1</v>
      </c>
      <c r="D18" s="38" t="s">
        <v>30</v>
      </c>
      <c r="E18" s="39"/>
      <c r="F18" s="40">
        <f t="shared" si="1"/>
        <v>0</v>
      </c>
      <c r="G18" s="40"/>
      <c r="H18" s="40">
        <f t="shared" si="2"/>
        <v>0</v>
      </c>
      <c r="I18" s="45"/>
      <c r="J18" s="45"/>
      <c r="K18" s="40">
        <f t="shared" si="3"/>
        <v>0</v>
      </c>
      <c r="L18" s="42">
        <f t="shared" si="4"/>
        <v>0</v>
      </c>
      <c r="M18" s="41"/>
    </row>
    <row r="19" spans="1:13" s="4" customFormat="1" ht="19.5" customHeight="1">
      <c r="A19" s="49" t="s">
        <v>48</v>
      </c>
      <c r="B19" s="43" t="s">
        <v>49</v>
      </c>
      <c r="C19" s="38">
        <v>1.18</v>
      </c>
      <c r="D19" s="38" t="s">
        <v>20</v>
      </c>
      <c r="E19" s="39"/>
      <c r="F19" s="40">
        <f t="shared" si="1"/>
        <v>0</v>
      </c>
      <c r="G19" s="40"/>
      <c r="H19" s="40">
        <f>(C19)*(G19)</f>
        <v>0</v>
      </c>
      <c r="I19" s="45"/>
      <c r="J19" s="45"/>
      <c r="K19" s="40">
        <f t="shared" si="3"/>
        <v>0</v>
      </c>
      <c r="L19" s="42">
        <f t="shared" si="4"/>
        <v>0</v>
      </c>
      <c r="M19" s="41"/>
    </row>
    <row r="20" spans="1:13" s="4" customFormat="1" ht="19.5" customHeight="1">
      <c r="A20" s="49" t="s">
        <v>65</v>
      </c>
      <c r="B20" s="43" t="s">
        <v>47</v>
      </c>
      <c r="C20" s="38">
        <v>1.18</v>
      </c>
      <c r="D20" s="38" t="s">
        <v>31</v>
      </c>
      <c r="E20" s="39"/>
      <c r="F20" s="40">
        <f t="shared" si="1"/>
        <v>0</v>
      </c>
      <c r="G20" s="40"/>
      <c r="H20" s="40">
        <f t="shared" si="2"/>
        <v>0</v>
      </c>
      <c r="I20" s="45"/>
      <c r="J20" s="45"/>
      <c r="K20" s="40">
        <f t="shared" si="3"/>
        <v>0</v>
      </c>
      <c r="L20" s="42">
        <f t="shared" si="4"/>
        <v>0</v>
      </c>
      <c r="M20" s="41"/>
    </row>
    <row r="21" spans="1:13" s="4" customFormat="1" ht="19.5" customHeight="1">
      <c r="A21" s="49" t="s">
        <v>45</v>
      </c>
      <c r="B21" s="43" t="s">
        <v>46</v>
      </c>
      <c r="C21" s="44">
        <f>(8+4)*3</f>
        <v>36</v>
      </c>
      <c r="D21" s="38" t="s">
        <v>31</v>
      </c>
      <c r="E21" s="39"/>
      <c r="F21" s="40">
        <f t="shared" si="1"/>
        <v>0</v>
      </c>
      <c r="G21" s="40"/>
      <c r="H21" s="40">
        <f t="shared" si="2"/>
        <v>0</v>
      </c>
      <c r="I21" s="45"/>
      <c r="J21" s="45"/>
      <c r="K21" s="40">
        <f t="shared" si="3"/>
        <v>0</v>
      </c>
      <c r="L21" s="42">
        <f t="shared" si="4"/>
        <v>0</v>
      </c>
      <c r="M21" s="41"/>
    </row>
    <row r="22" spans="1:13" s="4" customFormat="1" ht="19.5" customHeight="1">
      <c r="A22" s="49" t="s">
        <v>66</v>
      </c>
      <c r="B22" s="43" t="s">
        <v>67</v>
      </c>
      <c r="C22" s="44">
        <v>3</v>
      </c>
      <c r="D22" s="38" t="s">
        <v>61</v>
      </c>
      <c r="E22" s="39"/>
      <c r="F22" s="40">
        <f>E22</f>
        <v>0</v>
      </c>
      <c r="G22" s="40"/>
      <c r="H22" s="40"/>
      <c r="I22" s="45"/>
      <c r="J22" s="45"/>
      <c r="K22" s="40">
        <f t="shared" si="3"/>
        <v>0</v>
      </c>
      <c r="L22" s="42">
        <f t="shared" si="4"/>
        <v>0</v>
      </c>
      <c r="M22" s="41"/>
    </row>
    <row r="23" spans="1:13" s="4" customFormat="1" ht="19.5" customHeight="1">
      <c r="A23" s="55" t="s">
        <v>64</v>
      </c>
      <c r="B23" s="55"/>
      <c r="C23" s="56"/>
      <c r="D23" s="55"/>
      <c r="E23" s="57"/>
      <c r="F23" s="58">
        <f>SUM(F13:F22)</f>
        <v>0</v>
      </c>
      <c r="G23" s="57"/>
      <c r="H23" s="58">
        <f>SUM(H13:H22)</f>
        <v>0</v>
      </c>
      <c r="I23" s="57"/>
      <c r="J23" s="58">
        <f>J21</f>
        <v>0</v>
      </c>
      <c r="K23" s="57">
        <f>(E23)+(G23)+(I23)</f>
        <v>0</v>
      </c>
      <c r="L23" s="58">
        <f>SUM(L13:L22)</f>
        <v>0</v>
      </c>
      <c r="M23" s="59"/>
    </row>
    <row r="24" spans="1:13" s="4" customFormat="1" ht="19.5" customHeight="1">
      <c r="A24" s="11"/>
      <c r="B24" s="3"/>
      <c r="C24" s="8"/>
      <c r="D24" s="3"/>
      <c r="E24" s="32"/>
      <c r="F24" s="33"/>
      <c r="G24" s="32"/>
      <c r="H24" s="33"/>
      <c r="I24" s="32"/>
      <c r="J24" s="32"/>
      <c r="K24" s="32"/>
      <c r="L24" s="33"/>
      <c r="M24" s="26"/>
    </row>
    <row r="25" spans="1:13" s="4" customFormat="1" ht="19.5" customHeight="1">
      <c r="A25" s="11" t="s">
        <v>81</v>
      </c>
      <c r="B25" s="3"/>
      <c r="C25" s="8"/>
      <c r="D25" s="3"/>
      <c r="E25" s="32"/>
      <c r="F25" s="33"/>
      <c r="G25" s="32"/>
      <c r="H25" s="33"/>
      <c r="I25" s="32"/>
      <c r="J25" s="32"/>
      <c r="K25" s="32"/>
      <c r="L25" s="33"/>
      <c r="M25" s="26"/>
    </row>
    <row r="26" spans="1:13" s="4" customFormat="1" ht="19.5" customHeight="1">
      <c r="A26" s="51" t="s">
        <v>36</v>
      </c>
      <c r="B26" s="53" t="s">
        <v>37</v>
      </c>
      <c r="C26" s="44">
        <v>1</v>
      </c>
      <c r="D26" s="38" t="s">
        <v>30</v>
      </c>
      <c r="E26" s="39"/>
      <c r="F26" s="40">
        <f t="shared" ref="F26:F34" si="5">(C26)*(E26)</f>
        <v>0</v>
      </c>
      <c r="G26" s="45"/>
      <c r="H26" s="40">
        <f t="shared" ref="H26:H34" si="6">(C26)*(G26)</f>
        <v>0</v>
      </c>
      <c r="I26" s="45"/>
      <c r="J26" s="45"/>
      <c r="K26" s="40">
        <f>E26+G26+I26</f>
        <v>0</v>
      </c>
      <c r="L26" s="40">
        <f>SUM(F26+H26+J26)</f>
        <v>0</v>
      </c>
      <c r="M26" s="41"/>
    </row>
    <row r="27" spans="1:13" s="4" customFormat="1" ht="19.5" customHeight="1">
      <c r="A27" s="49" t="s">
        <v>24</v>
      </c>
      <c r="B27" s="43"/>
      <c r="C27" s="44">
        <v>2</v>
      </c>
      <c r="D27" s="38" t="s">
        <v>30</v>
      </c>
      <c r="E27" s="39"/>
      <c r="F27" s="40">
        <f t="shared" si="5"/>
        <v>0</v>
      </c>
      <c r="G27" s="40"/>
      <c r="H27" s="40">
        <f t="shared" si="6"/>
        <v>0</v>
      </c>
      <c r="I27" s="45"/>
      <c r="J27" s="45"/>
      <c r="K27" s="40">
        <f t="shared" ref="K27:K34" si="7">E27+G27+I27</f>
        <v>0</v>
      </c>
      <c r="L27" s="40">
        <f t="shared" ref="L27:L34" si="8">SUM(F27+H27+J27)</f>
        <v>0</v>
      </c>
      <c r="M27" s="41"/>
    </row>
    <row r="28" spans="1:13" s="4" customFormat="1" ht="19.5" customHeight="1">
      <c r="A28" s="49" t="s">
        <v>41</v>
      </c>
      <c r="B28" s="43" t="s">
        <v>28</v>
      </c>
      <c r="C28" s="44">
        <v>3</v>
      </c>
      <c r="D28" s="38" t="s">
        <v>30</v>
      </c>
      <c r="E28" s="39"/>
      <c r="F28" s="40">
        <f t="shared" si="5"/>
        <v>0</v>
      </c>
      <c r="G28" s="40"/>
      <c r="H28" s="40">
        <f t="shared" si="6"/>
        <v>0</v>
      </c>
      <c r="I28" s="45"/>
      <c r="J28" s="45"/>
      <c r="K28" s="40">
        <f t="shared" si="7"/>
        <v>0</v>
      </c>
      <c r="L28" s="40">
        <f t="shared" si="8"/>
        <v>0</v>
      </c>
      <c r="M28" s="41"/>
    </row>
    <row r="29" spans="1:13" s="18" customFormat="1" ht="19.5" customHeight="1">
      <c r="A29" s="52" t="s">
        <v>50</v>
      </c>
      <c r="B29" s="46" t="s">
        <v>53</v>
      </c>
      <c r="C29" s="47">
        <v>30</v>
      </c>
      <c r="D29" s="46" t="s">
        <v>55</v>
      </c>
      <c r="E29" s="45"/>
      <c r="F29" s="40">
        <f t="shared" si="5"/>
        <v>0</v>
      </c>
      <c r="G29" s="45"/>
      <c r="H29" s="40">
        <f t="shared" si="6"/>
        <v>0</v>
      </c>
      <c r="I29" s="45"/>
      <c r="J29" s="45"/>
      <c r="K29" s="40">
        <f t="shared" si="7"/>
        <v>0</v>
      </c>
      <c r="L29" s="40">
        <f t="shared" si="8"/>
        <v>0</v>
      </c>
      <c r="M29" s="41"/>
    </row>
    <row r="30" spans="1:13" s="18" customFormat="1" ht="19.5" customHeight="1">
      <c r="A30" s="52" t="s">
        <v>51</v>
      </c>
      <c r="B30" s="46" t="s">
        <v>53</v>
      </c>
      <c r="C30" s="47">
        <v>20</v>
      </c>
      <c r="D30" s="46" t="s">
        <v>30</v>
      </c>
      <c r="E30" s="45"/>
      <c r="F30" s="40">
        <f t="shared" si="5"/>
        <v>0</v>
      </c>
      <c r="G30" s="45"/>
      <c r="H30" s="40">
        <f t="shared" si="6"/>
        <v>0</v>
      </c>
      <c r="I30" s="45"/>
      <c r="J30" s="45"/>
      <c r="K30" s="40">
        <f t="shared" si="7"/>
        <v>0</v>
      </c>
      <c r="L30" s="40">
        <f t="shared" si="8"/>
        <v>0</v>
      </c>
      <c r="M30" s="41"/>
    </row>
    <row r="31" spans="1:13" s="18" customFormat="1" ht="19.5" customHeight="1">
      <c r="A31" s="52" t="s">
        <v>52</v>
      </c>
      <c r="B31" s="46" t="s">
        <v>54</v>
      </c>
      <c r="C31" s="47">
        <v>1</v>
      </c>
      <c r="D31" s="46" t="s">
        <v>60</v>
      </c>
      <c r="E31" s="45"/>
      <c r="F31" s="40">
        <f t="shared" si="5"/>
        <v>0</v>
      </c>
      <c r="G31" s="45"/>
      <c r="H31" s="40">
        <f t="shared" si="6"/>
        <v>0</v>
      </c>
      <c r="I31" s="45"/>
      <c r="J31" s="45"/>
      <c r="K31" s="40">
        <f t="shared" si="7"/>
        <v>0</v>
      </c>
      <c r="L31" s="40">
        <f t="shared" si="8"/>
        <v>0</v>
      </c>
      <c r="M31" s="41"/>
    </row>
    <row r="32" spans="1:13" s="18" customFormat="1" ht="19.5" customHeight="1">
      <c r="A32" s="52" t="s">
        <v>58</v>
      </c>
      <c r="B32" s="46" t="s">
        <v>56</v>
      </c>
      <c r="C32" s="47">
        <v>30</v>
      </c>
      <c r="D32" s="46" t="s">
        <v>55</v>
      </c>
      <c r="E32" s="45"/>
      <c r="F32" s="40">
        <f t="shared" si="5"/>
        <v>0</v>
      </c>
      <c r="G32" s="45"/>
      <c r="H32" s="40">
        <f t="shared" si="6"/>
        <v>0</v>
      </c>
      <c r="I32" s="45"/>
      <c r="J32" s="45"/>
      <c r="K32" s="40">
        <f t="shared" si="7"/>
        <v>0</v>
      </c>
      <c r="L32" s="40">
        <f t="shared" si="8"/>
        <v>0</v>
      </c>
      <c r="M32" s="41"/>
    </row>
    <row r="33" spans="1:13" s="18" customFormat="1" ht="19.5" customHeight="1">
      <c r="A33" s="52" t="s">
        <v>58</v>
      </c>
      <c r="B33" s="46" t="s">
        <v>57</v>
      </c>
      <c r="C33" s="47">
        <v>30</v>
      </c>
      <c r="D33" s="46" t="s">
        <v>55</v>
      </c>
      <c r="E33" s="45"/>
      <c r="F33" s="40">
        <f t="shared" si="5"/>
        <v>0</v>
      </c>
      <c r="G33" s="45"/>
      <c r="H33" s="40">
        <f t="shared" si="6"/>
        <v>0</v>
      </c>
      <c r="I33" s="45"/>
      <c r="J33" s="45"/>
      <c r="K33" s="40">
        <f t="shared" si="7"/>
        <v>0</v>
      </c>
      <c r="L33" s="40">
        <f t="shared" si="8"/>
        <v>0</v>
      </c>
      <c r="M33" s="41"/>
    </row>
    <row r="34" spans="1:13" s="18" customFormat="1" ht="19.5" customHeight="1">
      <c r="A34" s="52" t="s">
        <v>59</v>
      </c>
      <c r="B34" s="46" t="s">
        <v>69</v>
      </c>
      <c r="C34" s="47">
        <v>30</v>
      </c>
      <c r="D34" s="46" t="s">
        <v>55</v>
      </c>
      <c r="E34" s="45"/>
      <c r="F34" s="40">
        <f t="shared" si="5"/>
        <v>0</v>
      </c>
      <c r="G34" s="45"/>
      <c r="H34" s="40">
        <f t="shared" si="6"/>
        <v>0</v>
      </c>
      <c r="I34" s="45"/>
      <c r="J34" s="45"/>
      <c r="K34" s="40">
        <f t="shared" si="7"/>
        <v>0</v>
      </c>
      <c r="L34" s="40">
        <f t="shared" si="8"/>
        <v>0</v>
      </c>
      <c r="M34" s="41"/>
    </row>
    <row r="35" spans="1:13" s="18" customFormat="1" ht="19.5" customHeight="1">
      <c r="A35" s="49" t="s">
        <v>66</v>
      </c>
      <c r="B35" s="43" t="s">
        <v>67</v>
      </c>
      <c r="C35" s="44">
        <v>3</v>
      </c>
      <c r="D35" s="38" t="s">
        <v>61</v>
      </c>
      <c r="E35" s="39"/>
      <c r="F35" s="40">
        <f>E35</f>
        <v>0</v>
      </c>
      <c r="G35" s="45"/>
      <c r="H35" s="40"/>
      <c r="I35" s="45"/>
      <c r="J35" s="45"/>
      <c r="K35" s="40">
        <f>E35+G35+I35</f>
        <v>0</v>
      </c>
      <c r="L35" s="40">
        <f>SUM(F35+H35+J35)</f>
        <v>0</v>
      </c>
      <c r="M35" s="41"/>
    </row>
    <row r="36" spans="1:13" s="18" customFormat="1" ht="19.5" customHeight="1">
      <c r="A36" s="55" t="s">
        <v>64</v>
      </c>
      <c r="B36" s="55"/>
      <c r="C36" s="56"/>
      <c r="D36" s="55"/>
      <c r="E36" s="57"/>
      <c r="F36" s="58">
        <f>SUM(F26:F35)</f>
        <v>0</v>
      </c>
      <c r="G36" s="57"/>
      <c r="H36" s="58">
        <f>SUM(H26:H35)</f>
        <v>0</v>
      </c>
      <c r="I36" s="57"/>
      <c r="J36" s="58"/>
      <c r="K36" s="57">
        <f>(E36)+(G36)+(I36)</f>
        <v>0</v>
      </c>
      <c r="L36" s="58">
        <f>SUM(L26:L35)</f>
        <v>0</v>
      </c>
      <c r="M36" s="59"/>
    </row>
    <row r="37" spans="1:13" s="18" customFormat="1" ht="19.5" customHeight="1">
      <c r="A37" s="15"/>
      <c r="B37" s="16"/>
      <c r="C37" s="17"/>
      <c r="D37" s="16"/>
      <c r="E37" s="34"/>
      <c r="F37" s="34"/>
      <c r="G37" s="34"/>
      <c r="H37" s="34"/>
      <c r="I37" s="34"/>
      <c r="J37" s="34"/>
      <c r="K37" s="34"/>
      <c r="L37" s="34"/>
      <c r="M37" s="27"/>
    </row>
    <row r="38" spans="1:13" s="18" customFormat="1" ht="19.5" customHeight="1">
      <c r="A38" s="11" t="s">
        <v>82</v>
      </c>
      <c r="B38" s="16"/>
      <c r="C38" s="17"/>
      <c r="D38" s="16"/>
      <c r="E38" s="34"/>
      <c r="F38" s="34"/>
      <c r="G38" s="34"/>
      <c r="H38" s="34"/>
      <c r="I38" s="34"/>
      <c r="J38" s="34"/>
      <c r="K38" s="34"/>
      <c r="L38" s="34"/>
      <c r="M38" s="27"/>
    </row>
    <row r="39" spans="1:13" s="18" customFormat="1" ht="19.5" customHeight="1">
      <c r="A39" s="49" t="s">
        <v>42</v>
      </c>
      <c r="B39" s="43" t="s">
        <v>68</v>
      </c>
      <c r="C39" s="44">
        <v>1</v>
      </c>
      <c r="D39" s="38" t="s">
        <v>30</v>
      </c>
      <c r="E39" s="39"/>
      <c r="F39" s="40">
        <f>(C39)*(E39)</f>
        <v>0</v>
      </c>
      <c r="G39" s="40"/>
      <c r="H39" s="40">
        <f>(C39)*(G39)</f>
        <v>0</v>
      </c>
      <c r="I39" s="45"/>
      <c r="J39" s="45"/>
      <c r="K39" s="40">
        <f t="shared" ref="K39:K43" si="9">E39+G39+I39</f>
        <v>0</v>
      </c>
      <c r="L39" s="40">
        <f t="shared" ref="L39:L43" si="10">SUM(F39+H39+J39)</f>
        <v>0</v>
      </c>
      <c r="M39" s="41"/>
    </row>
    <row r="40" spans="1:13" s="18" customFormat="1" ht="19.5" customHeight="1">
      <c r="A40" s="49" t="s">
        <v>43</v>
      </c>
      <c r="B40" s="43" t="s">
        <v>29</v>
      </c>
      <c r="C40" s="44">
        <v>1</v>
      </c>
      <c r="D40" s="38" t="s">
        <v>30</v>
      </c>
      <c r="E40" s="39"/>
      <c r="F40" s="40">
        <f>(C40)*(E40)</f>
        <v>0</v>
      </c>
      <c r="G40" s="40"/>
      <c r="H40" s="40">
        <f>(C40)*(G40)</f>
        <v>0</v>
      </c>
      <c r="I40" s="45"/>
      <c r="J40" s="45"/>
      <c r="K40" s="40">
        <f t="shared" si="9"/>
        <v>0</v>
      </c>
      <c r="L40" s="40">
        <f t="shared" si="10"/>
        <v>0</v>
      </c>
      <c r="M40" s="41"/>
    </row>
    <row r="41" spans="1:13" s="19" customFormat="1" ht="19.5" customHeight="1">
      <c r="A41" s="49" t="s">
        <v>44</v>
      </c>
      <c r="B41" s="43" t="s">
        <v>72</v>
      </c>
      <c r="C41" s="44">
        <v>1</v>
      </c>
      <c r="D41" s="38" t="s">
        <v>30</v>
      </c>
      <c r="E41" s="39"/>
      <c r="F41" s="40">
        <f>(C41)*(E41)</f>
        <v>0</v>
      </c>
      <c r="G41" s="40"/>
      <c r="H41" s="40">
        <f>(C41)*(G41)</f>
        <v>0</v>
      </c>
      <c r="I41" s="45"/>
      <c r="J41" s="45"/>
      <c r="K41" s="40">
        <f t="shared" si="9"/>
        <v>0</v>
      </c>
      <c r="L41" s="40">
        <f t="shared" si="10"/>
        <v>0</v>
      </c>
      <c r="M41" s="41"/>
    </row>
    <row r="42" spans="1:13" s="4" customFormat="1" ht="19.5" customHeight="1">
      <c r="A42" s="49" t="s">
        <v>27</v>
      </c>
      <c r="B42" s="43"/>
      <c r="C42" s="44">
        <v>3</v>
      </c>
      <c r="D42" s="38" t="s">
        <v>30</v>
      </c>
      <c r="E42" s="39"/>
      <c r="F42" s="40">
        <f>(C42)*(E42)</f>
        <v>0</v>
      </c>
      <c r="G42" s="40"/>
      <c r="H42" s="40">
        <f>(C42)*(G42)</f>
        <v>0</v>
      </c>
      <c r="I42" s="45"/>
      <c r="J42" s="45"/>
      <c r="K42" s="40">
        <f t="shared" si="9"/>
        <v>0</v>
      </c>
      <c r="L42" s="40">
        <f t="shared" si="10"/>
        <v>0</v>
      </c>
      <c r="M42" s="41"/>
    </row>
    <row r="43" spans="1:13" s="4" customFormat="1" ht="19.5" customHeight="1">
      <c r="A43" s="49" t="s">
        <v>66</v>
      </c>
      <c r="B43" s="43" t="s">
        <v>67</v>
      </c>
      <c r="C43" s="44">
        <v>3</v>
      </c>
      <c r="D43" s="38" t="s">
        <v>61</v>
      </c>
      <c r="E43" s="39"/>
      <c r="F43" s="40">
        <f>E43</f>
        <v>0</v>
      </c>
      <c r="G43" s="45"/>
      <c r="H43" s="40"/>
      <c r="I43" s="45"/>
      <c r="J43" s="45"/>
      <c r="K43" s="40">
        <f t="shared" si="9"/>
        <v>0</v>
      </c>
      <c r="L43" s="40">
        <f t="shared" si="10"/>
        <v>0</v>
      </c>
      <c r="M43" s="41"/>
    </row>
    <row r="44" spans="1:13" s="4" customFormat="1" ht="19.5" customHeight="1">
      <c r="A44" s="55" t="s">
        <v>64</v>
      </c>
      <c r="B44" s="55"/>
      <c r="C44" s="56"/>
      <c r="D44" s="55"/>
      <c r="E44" s="57"/>
      <c r="F44" s="58">
        <f>SUM(F39:F43)</f>
        <v>0</v>
      </c>
      <c r="G44" s="57"/>
      <c r="H44" s="58">
        <f>SUM(H39:H43)</f>
        <v>0</v>
      </c>
      <c r="I44" s="57"/>
      <c r="J44" s="58"/>
      <c r="K44" s="57">
        <f>(E44)+(G44)+(I44)</f>
        <v>0</v>
      </c>
      <c r="L44" s="58">
        <f>SUM(L39:L43)</f>
        <v>0</v>
      </c>
      <c r="M44" s="59"/>
    </row>
    <row r="45" spans="1:13" s="4" customFormat="1" ht="19.5" customHeight="1">
      <c r="A45" s="12"/>
      <c r="B45" s="3"/>
      <c r="C45" s="8"/>
      <c r="D45" s="3"/>
      <c r="E45" s="32"/>
      <c r="F45" s="33"/>
      <c r="G45" s="32"/>
      <c r="H45" s="33"/>
      <c r="I45" s="32"/>
      <c r="J45" s="32"/>
      <c r="K45" s="32"/>
      <c r="L45" s="33"/>
      <c r="M45" s="26"/>
    </row>
    <row r="46" spans="1:13" s="4" customFormat="1" ht="19.5" customHeight="1">
      <c r="A46" s="104" t="s">
        <v>89</v>
      </c>
      <c r="B46" s="105"/>
      <c r="C46" s="14"/>
      <c r="D46" s="13"/>
      <c r="E46" s="35"/>
      <c r="F46" s="35"/>
      <c r="G46" s="35"/>
      <c r="H46" s="35"/>
      <c r="I46" s="35"/>
      <c r="J46" s="35"/>
      <c r="K46" s="35"/>
      <c r="L46" s="35"/>
      <c r="M46" s="28"/>
    </row>
    <row r="47" spans="1:13" s="4" customFormat="1" ht="19.5" customHeight="1">
      <c r="A47" s="48" t="s">
        <v>90</v>
      </c>
      <c r="B47" s="46"/>
      <c r="C47" s="47">
        <v>1</v>
      </c>
      <c r="D47" s="46" t="s">
        <v>91</v>
      </c>
      <c r="E47" s="45"/>
      <c r="F47" s="40">
        <f t="shared" ref="F47:F51" si="11">(C47)*(E47)</f>
        <v>0</v>
      </c>
      <c r="G47" s="45"/>
      <c r="H47" s="40"/>
      <c r="I47" s="45"/>
      <c r="J47" s="45"/>
      <c r="K47" s="40">
        <f t="shared" ref="K47:K48" si="12">E47+G47+I47</f>
        <v>0</v>
      </c>
      <c r="L47" s="40">
        <f t="shared" ref="L47:L48" si="13">SUM(F47+H47+J47)</f>
        <v>0</v>
      </c>
      <c r="M47" s="41"/>
    </row>
    <row r="48" spans="1:13" s="4" customFormat="1" ht="19.5" customHeight="1">
      <c r="A48" s="48" t="s">
        <v>93</v>
      </c>
      <c r="B48" s="46" t="s">
        <v>100</v>
      </c>
      <c r="C48" s="47">
        <v>65</v>
      </c>
      <c r="D48" s="46" t="s">
        <v>92</v>
      </c>
      <c r="E48" s="45"/>
      <c r="F48" s="40">
        <f t="shared" si="11"/>
        <v>0</v>
      </c>
      <c r="G48" s="45"/>
      <c r="H48" s="40"/>
      <c r="I48" s="45"/>
      <c r="J48" s="45"/>
      <c r="K48" s="40">
        <f t="shared" si="12"/>
        <v>0</v>
      </c>
      <c r="L48" s="40">
        <f t="shared" si="13"/>
        <v>0</v>
      </c>
      <c r="M48" s="41"/>
    </row>
    <row r="49" spans="1:17" s="4" customFormat="1" ht="19.5" customHeight="1">
      <c r="A49" s="48" t="s">
        <v>101</v>
      </c>
      <c r="B49" s="46"/>
      <c r="C49" s="47">
        <v>1</v>
      </c>
      <c r="D49" s="46" t="s">
        <v>91</v>
      </c>
      <c r="E49" s="45"/>
      <c r="F49" s="40">
        <f t="shared" si="11"/>
        <v>0</v>
      </c>
      <c r="G49" s="45"/>
      <c r="H49" s="40">
        <f t="shared" ref="H49:H55" si="14">(C49)*(G49)</f>
        <v>0</v>
      </c>
      <c r="I49" s="45"/>
      <c r="J49" s="45"/>
      <c r="K49" s="40">
        <f t="shared" ref="K49:K55" si="15">E49+G49+I49</f>
        <v>0</v>
      </c>
      <c r="L49" s="40">
        <f t="shared" ref="L49:L55" si="16">SUM(F49+H49+J49)</f>
        <v>0</v>
      </c>
      <c r="M49" s="41"/>
    </row>
    <row r="50" spans="1:17" s="4" customFormat="1" ht="19.5" customHeight="1">
      <c r="A50" s="48" t="s">
        <v>94</v>
      </c>
      <c r="B50" s="46"/>
      <c r="C50" s="47">
        <v>1</v>
      </c>
      <c r="D50" s="46" t="s">
        <v>91</v>
      </c>
      <c r="E50" s="45"/>
      <c r="F50" s="40">
        <f t="shared" si="11"/>
        <v>0</v>
      </c>
      <c r="G50" s="45"/>
      <c r="H50" s="40">
        <f t="shared" si="14"/>
        <v>0</v>
      </c>
      <c r="I50" s="45"/>
      <c r="J50" s="45"/>
      <c r="K50" s="40">
        <f t="shared" si="15"/>
        <v>0</v>
      </c>
      <c r="L50" s="40">
        <f t="shared" si="16"/>
        <v>0</v>
      </c>
      <c r="M50" s="41"/>
    </row>
    <row r="51" spans="1:17" s="4" customFormat="1" ht="19.5" customHeight="1">
      <c r="A51" s="48" t="s">
        <v>95</v>
      </c>
      <c r="B51" s="46"/>
      <c r="C51" s="47">
        <v>1</v>
      </c>
      <c r="D51" s="46" t="s">
        <v>91</v>
      </c>
      <c r="E51" s="45"/>
      <c r="F51" s="40">
        <f t="shared" si="11"/>
        <v>0</v>
      </c>
      <c r="G51" s="45"/>
      <c r="H51" s="40"/>
      <c r="I51" s="45"/>
      <c r="J51" s="45"/>
      <c r="K51" s="40">
        <f t="shared" si="15"/>
        <v>0</v>
      </c>
      <c r="L51" s="40">
        <f t="shared" si="16"/>
        <v>0</v>
      </c>
      <c r="M51" s="41"/>
    </row>
    <row r="52" spans="1:17" s="4" customFormat="1" ht="19.5" customHeight="1">
      <c r="A52" s="48" t="s">
        <v>96</v>
      </c>
      <c r="B52" s="46"/>
      <c r="C52" s="47">
        <v>2</v>
      </c>
      <c r="D52" s="46" t="s">
        <v>97</v>
      </c>
      <c r="E52" s="45"/>
      <c r="F52" s="40"/>
      <c r="G52" s="45"/>
      <c r="H52" s="40">
        <f>(C52)*(G52)</f>
        <v>0</v>
      </c>
      <c r="I52" s="45"/>
      <c r="J52" s="45"/>
      <c r="K52" s="40">
        <f t="shared" si="15"/>
        <v>0</v>
      </c>
      <c r="L52" s="40">
        <f t="shared" si="16"/>
        <v>0</v>
      </c>
      <c r="M52" s="41"/>
    </row>
    <row r="53" spans="1:17" s="4" customFormat="1" ht="19.5" customHeight="1">
      <c r="A53" s="48" t="s">
        <v>98</v>
      </c>
      <c r="B53" s="46"/>
      <c r="C53" s="47">
        <v>1</v>
      </c>
      <c r="D53" s="46" t="s">
        <v>97</v>
      </c>
      <c r="E53" s="45"/>
      <c r="F53" s="40"/>
      <c r="G53" s="45"/>
      <c r="H53" s="40">
        <f>(C53)*(G53)</f>
        <v>0</v>
      </c>
      <c r="I53" s="45"/>
      <c r="J53" s="45"/>
      <c r="K53" s="40">
        <f t="shared" si="15"/>
        <v>0</v>
      </c>
      <c r="L53" s="40">
        <f t="shared" si="16"/>
        <v>0</v>
      </c>
      <c r="M53" s="41"/>
    </row>
    <row r="54" spans="1:17" s="4" customFormat="1" ht="19.5" customHeight="1">
      <c r="A54" s="48" t="s">
        <v>99</v>
      </c>
      <c r="B54" s="46"/>
      <c r="C54" s="47">
        <v>1</v>
      </c>
      <c r="D54" s="46" t="s">
        <v>97</v>
      </c>
      <c r="E54" s="45"/>
      <c r="F54" s="40"/>
      <c r="G54" s="45"/>
      <c r="H54" s="40">
        <f>(C54)*(G54)</f>
        <v>0</v>
      </c>
      <c r="I54" s="45"/>
      <c r="J54" s="45"/>
      <c r="K54" s="40">
        <f t="shared" si="15"/>
        <v>0</v>
      </c>
      <c r="L54" s="40">
        <f t="shared" si="16"/>
        <v>0</v>
      </c>
      <c r="M54" s="41"/>
    </row>
    <row r="55" spans="1:17" s="4" customFormat="1" ht="19.5" customHeight="1">
      <c r="A55" s="49" t="s">
        <v>66</v>
      </c>
      <c r="B55" s="43" t="s">
        <v>67</v>
      </c>
      <c r="C55" s="44">
        <v>3</v>
      </c>
      <c r="D55" s="38" t="s">
        <v>61</v>
      </c>
      <c r="E55" s="39"/>
      <c r="F55" s="40">
        <f>E55</f>
        <v>0</v>
      </c>
      <c r="G55" s="45"/>
      <c r="H55" s="40">
        <f t="shared" si="14"/>
        <v>0</v>
      </c>
      <c r="I55" s="45"/>
      <c r="J55" s="45"/>
      <c r="K55" s="40">
        <f t="shared" si="15"/>
        <v>0</v>
      </c>
      <c r="L55" s="40">
        <f t="shared" si="16"/>
        <v>0</v>
      </c>
      <c r="M55" s="41"/>
    </row>
    <row r="56" spans="1:17" s="4" customFormat="1" ht="19.5" customHeight="1">
      <c r="A56" s="55" t="s">
        <v>64</v>
      </c>
      <c r="B56" s="55"/>
      <c r="C56" s="56"/>
      <c r="D56" s="55"/>
      <c r="E56" s="57"/>
      <c r="F56" s="58">
        <f>SUM(F47:F55)</f>
        <v>0</v>
      </c>
      <c r="G56" s="57"/>
      <c r="H56" s="58">
        <f>SUM(H47:H55)</f>
        <v>0</v>
      </c>
      <c r="I56" s="57"/>
      <c r="J56" s="58">
        <f>SUM(J47:J55)</f>
        <v>0</v>
      </c>
      <c r="K56" s="57">
        <f>(E56)+(G56)+(I56)</f>
        <v>0</v>
      </c>
      <c r="L56" s="58">
        <f>SUM(L47:L55)</f>
        <v>0</v>
      </c>
      <c r="M56" s="60"/>
    </row>
    <row r="57" spans="1:17" s="4" customFormat="1" ht="19.5" customHeight="1">
      <c r="A57" s="108" t="s">
        <v>87</v>
      </c>
      <c r="B57" s="109"/>
      <c r="C57" s="109"/>
      <c r="D57" s="110"/>
      <c r="E57" s="111"/>
      <c r="F57" s="112"/>
      <c r="G57" s="112"/>
      <c r="H57" s="112"/>
      <c r="I57" s="112"/>
      <c r="J57" s="112"/>
      <c r="K57" s="112"/>
      <c r="L57" s="113"/>
      <c r="M57" s="9"/>
    </row>
    <row r="58" spans="1:17" s="4" customFormat="1" ht="19.5" customHeight="1">
      <c r="A58" s="49" t="s">
        <v>38</v>
      </c>
      <c r="B58" s="43" t="s">
        <v>77</v>
      </c>
      <c r="C58" s="54">
        <v>25</v>
      </c>
      <c r="D58" s="38" t="s">
        <v>31</v>
      </c>
      <c r="E58" s="39"/>
      <c r="F58" s="40">
        <f>(C58)*(E58)</f>
        <v>0</v>
      </c>
      <c r="G58" s="40"/>
      <c r="H58" s="40">
        <f t="shared" ref="H58:H65" si="17">(C58)*(G58)</f>
        <v>0</v>
      </c>
      <c r="I58" s="40"/>
      <c r="J58" s="40">
        <f>(C58)*(I58)</f>
        <v>0</v>
      </c>
      <c r="K58" s="40">
        <f t="shared" ref="K58:K65" si="18">E58+G58+I58</f>
        <v>0</v>
      </c>
      <c r="L58" s="40">
        <f t="shared" ref="L58:L65" si="19">SUM(F58+H58+J58)</f>
        <v>0</v>
      </c>
      <c r="M58" s="41"/>
    </row>
    <row r="59" spans="1:17" s="4" customFormat="1" ht="19.5" customHeight="1">
      <c r="A59" s="67" t="s">
        <v>73</v>
      </c>
      <c r="B59" s="68" t="s">
        <v>74</v>
      </c>
      <c r="C59" s="68">
        <v>10</v>
      </c>
      <c r="D59" s="69" t="s">
        <v>76</v>
      </c>
      <c r="E59" s="70"/>
      <c r="F59" s="71">
        <f t="shared" ref="F59:F65" si="20">(C59)*(E59)</f>
        <v>0</v>
      </c>
      <c r="G59" s="70"/>
      <c r="H59" s="40">
        <f t="shared" si="17"/>
        <v>0</v>
      </c>
      <c r="I59" s="70"/>
      <c r="J59" s="70"/>
      <c r="K59" s="39">
        <f t="shared" si="18"/>
        <v>0</v>
      </c>
      <c r="L59" s="42">
        <f t="shared" si="19"/>
        <v>0</v>
      </c>
      <c r="M59" s="75"/>
      <c r="N59" s="66"/>
      <c r="O59" s="64" t="s">
        <v>75</v>
      </c>
      <c r="P59" s="65"/>
      <c r="Q59" s="65"/>
    </row>
    <row r="60" spans="1:17" s="4" customFormat="1" ht="19.5" customHeight="1">
      <c r="A60" s="52" t="s">
        <v>50</v>
      </c>
      <c r="B60" s="46" t="s">
        <v>53</v>
      </c>
      <c r="C60" s="47">
        <v>30</v>
      </c>
      <c r="D60" s="46" t="s">
        <v>55</v>
      </c>
      <c r="E60" s="45"/>
      <c r="F60" s="40">
        <f t="shared" si="20"/>
        <v>0</v>
      </c>
      <c r="G60" s="45"/>
      <c r="H60" s="40">
        <f t="shared" si="17"/>
        <v>0</v>
      </c>
      <c r="I60" s="45"/>
      <c r="J60" s="45"/>
      <c r="K60" s="40">
        <f t="shared" si="18"/>
        <v>0</v>
      </c>
      <c r="L60" s="40">
        <f t="shared" si="19"/>
        <v>0</v>
      </c>
      <c r="M60" s="41"/>
    </row>
    <row r="61" spans="1:17" s="4" customFormat="1" ht="19.5" customHeight="1">
      <c r="A61" s="52" t="s">
        <v>51</v>
      </c>
      <c r="B61" s="46" t="s">
        <v>53</v>
      </c>
      <c r="C61" s="47">
        <v>20</v>
      </c>
      <c r="D61" s="46" t="s">
        <v>30</v>
      </c>
      <c r="E61" s="45"/>
      <c r="F61" s="40">
        <f t="shared" si="20"/>
        <v>0</v>
      </c>
      <c r="G61" s="45"/>
      <c r="H61" s="40">
        <f t="shared" si="17"/>
        <v>0</v>
      </c>
      <c r="I61" s="45"/>
      <c r="J61" s="45"/>
      <c r="K61" s="40">
        <f t="shared" si="18"/>
        <v>0</v>
      </c>
      <c r="L61" s="40">
        <f t="shared" si="19"/>
        <v>0</v>
      </c>
      <c r="M61" s="41"/>
    </row>
    <row r="62" spans="1:17" s="4" customFormat="1" ht="19.5" customHeight="1">
      <c r="A62" s="52" t="s">
        <v>52</v>
      </c>
      <c r="B62" s="46" t="s">
        <v>54</v>
      </c>
      <c r="C62" s="47">
        <v>1</v>
      </c>
      <c r="D62" s="46" t="s">
        <v>60</v>
      </c>
      <c r="E62" s="45"/>
      <c r="F62" s="40">
        <f t="shared" si="20"/>
        <v>0</v>
      </c>
      <c r="G62" s="45"/>
      <c r="H62" s="40">
        <f t="shared" si="17"/>
        <v>0</v>
      </c>
      <c r="I62" s="45"/>
      <c r="J62" s="45"/>
      <c r="K62" s="40">
        <f t="shared" si="18"/>
        <v>0</v>
      </c>
      <c r="L62" s="40">
        <f t="shared" si="19"/>
        <v>0</v>
      </c>
      <c r="M62" s="41"/>
    </row>
    <row r="63" spans="1:17" s="4" customFormat="1" ht="19.5" customHeight="1">
      <c r="A63" s="52" t="s">
        <v>58</v>
      </c>
      <c r="B63" s="46" t="s">
        <v>56</v>
      </c>
      <c r="C63" s="47">
        <v>20</v>
      </c>
      <c r="D63" s="46" t="s">
        <v>55</v>
      </c>
      <c r="E63" s="45"/>
      <c r="F63" s="40">
        <f t="shared" si="20"/>
        <v>0</v>
      </c>
      <c r="G63" s="45"/>
      <c r="H63" s="40">
        <f t="shared" si="17"/>
        <v>0</v>
      </c>
      <c r="I63" s="45"/>
      <c r="J63" s="45"/>
      <c r="K63" s="40">
        <f t="shared" si="18"/>
        <v>0</v>
      </c>
      <c r="L63" s="40">
        <f t="shared" si="19"/>
        <v>0</v>
      </c>
      <c r="M63" s="41"/>
    </row>
    <row r="64" spans="1:17" s="4" customFormat="1" ht="19.5" customHeight="1">
      <c r="A64" s="52" t="s">
        <v>58</v>
      </c>
      <c r="B64" s="46" t="s">
        <v>57</v>
      </c>
      <c r="C64" s="47">
        <v>20</v>
      </c>
      <c r="D64" s="46" t="s">
        <v>55</v>
      </c>
      <c r="E64" s="45"/>
      <c r="F64" s="40">
        <f t="shared" si="20"/>
        <v>0</v>
      </c>
      <c r="G64" s="45"/>
      <c r="H64" s="40">
        <f t="shared" si="17"/>
        <v>0</v>
      </c>
      <c r="I64" s="45"/>
      <c r="J64" s="45"/>
      <c r="K64" s="40">
        <f t="shared" si="18"/>
        <v>0</v>
      </c>
      <c r="L64" s="40">
        <f t="shared" si="19"/>
        <v>0</v>
      </c>
      <c r="M64" s="41"/>
    </row>
    <row r="65" spans="1:13" s="4" customFormat="1" ht="19.5" customHeight="1">
      <c r="A65" s="52" t="s">
        <v>59</v>
      </c>
      <c r="B65" s="46" t="s">
        <v>69</v>
      </c>
      <c r="C65" s="47">
        <v>20</v>
      </c>
      <c r="D65" s="46" t="s">
        <v>55</v>
      </c>
      <c r="E65" s="45"/>
      <c r="F65" s="40">
        <f t="shared" si="20"/>
        <v>0</v>
      </c>
      <c r="G65" s="45"/>
      <c r="H65" s="40">
        <f t="shared" si="17"/>
        <v>0</v>
      </c>
      <c r="I65" s="45"/>
      <c r="J65" s="45"/>
      <c r="K65" s="40">
        <f t="shared" si="18"/>
        <v>0</v>
      </c>
      <c r="L65" s="40">
        <f t="shared" si="19"/>
        <v>0</v>
      </c>
      <c r="M65" s="41"/>
    </row>
    <row r="66" spans="1:13" s="4" customFormat="1" ht="19.5" customHeight="1">
      <c r="A66" s="49" t="s">
        <v>42</v>
      </c>
      <c r="B66" s="43" t="s">
        <v>68</v>
      </c>
      <c r="C66" s="44">
        <v>1</v>
      </c>
      <c r="D66" s="38" t="s">
        <v>30</v>
      </c>
      <c r="E66" s="39"/>
      <c r="F66" s="40">
        <f>(C66)*(E66)</f>
        <v>0</v>
      </c>
      <c r="G66" s="40"/>
      <c r="H66" s="40">
        <f>(C66)*(G66)</f>
        <v>0</v>
      </c>
      <c r="I66" s="45"/>
      <c r="J66" s="45"/>
      <c r="K66" s="40">
        <f>E66+G66+I66</f>
        <v>0</v>
      </c>
      <c r="L66" s="40">
        <f>SUM(F66+H66+J66)</f>
        <v>0</v>
      </c>
      <c r="M66" s="41"/>
    </row>
    <row r="67" spans="1:13" s="4" customFormat="1" ht="19.5" customHeight="1">
      <c r="A67" s="49" t="s">
        <v>66</v>
      </c>
      <c r="B67" s="43" t="s">
        <v>67</v>
      </c>
      <c r="C67" s="44">
        <v>3</v>
      </c>
      <c r="D67" s="38" t="s">
        <v>61</v>
      </c>
      <c r="E67" s="39"/>
      <c r="F67" s="40">
        <f>E67</f>
        <v>0</v>
      </c>
      <c r="G67" s="45"/>
      <c r="H67" s="40">
        <f>(C67)*(G67)</f>
        <v>0</v>
      </c>
      <c r="I67" s="45"/>
      <c r="J67" s="45"/>
      <c r="K67" s="40">
        <f>E67+G67+I67</f>
        <v>0</v>
      </c>
      <c r="L67" s="40">
        <f>SUM(F67+H67+J67)</f>
        <v>0</v>
      </c>
      <c r="M67" s="41"/>
    </row>
    <row r="68" spans="1:13" s="4" customFormat="1" ht="19.5" customHeight="1">
      <c r="A68" s="81" t="s">
        <v>78</v>
      </c>
      <c r="B68" s="76"/>
      <c r="C68" s="76"/>
      <c r="D68" s="77"/>
      <c r="E68" s="78"/>
      <c r="F68" s="82">
        <f>SUM(F58:F67)</f>
        <v>0</v>
      </c>
      <c r="G68" s="79"/>
      <c r="H68" s="82">
        <f>SUM(H58:H66)</f>
        <v>0</v>
      </c>
      <c r="I68" s="79"/>
      <c r="J68" s="100"/>
      <c r="K68" s="79"/>
      <c r="L68" s="83">
        <f>SUM(L58:L67)</f>
        <v>0</v>
      </c>
      <c r="M68" s="80"/>
    </row>
    <row r="69" spans="1:13" s="4" customFormat="1" ht="19.5" customHeight="1">
      <c r="A69" s="62"/>
      <c r="B69" s="43"/>
      <c r="C69" s="38"/>
      <c r="D69" s="63"/>
      <c r="E69" s="72"/>
      <c r="F69" s="71"/>
      <c r="G69" s="71"/>
      <c r="H69" s="71"/>
      <c r="I69" s="73"/>
      <c r="J69" s="73"/>
      <c r="K69" s="71"/>
      <c r="L69" s="74"/>
      <c r="M69" s="41"/>
    </row>
    <row r="70" spans="1:13" ht="19.5" customHeight="1">
      <c r="A70" s="101" t="s">
        <v>23</v>
      </c>
      <c r="B70" s="102"/>
      <c r="C70" s="102"/>
      <c r="D70" s="103"/>
      <c r="E70" s="57"/>
      <c r="F70" s="58">
        <f>F10+F23+F36+F44+F56+F68</f>
        <v>0</v>
      </c>
      <c r="G70" s="57"/>
      <c r="H70" s="58">
        <f>H10+H23+H36+H44+H56+H68</f>
        <v>0</v>
      </c>
      <c r="I70" s="57"/>
      <c r="J70" s="58">
        <f>J10+J23+J36+J44+J56</f>
        <v>0</v>
      </c>
      <c r="K70" s="57"/>
      <c r="L70" s="58">
        <f>L10+L23+L36+L44+L56+L68</f>
        <v>0</v>
      </c>
      <c r="M70" s="60"/>
    </row>
  </sheetData>
  <mergeCells count="14">
    <mergeCell ref="M1:M2"/>
    <mergeCell ref="A3:L3"/>
    <mergeCell ref="A1:A2"/>
    <mergeCell ref="B1:B2"/>
    <mergeCell ref="C1:C2"/>
    <mergeCell ref="D1:D2"/>
    <mergeCell ref="E1:F1"/>
    <mergeCell ref="G1:H1"/>
    <mergeCell ref="A70:D70"/>
    <mergeCell ref="A46:B46"/>
    <mergeCell ref="I1:J1"/>
    <mergeCell ref="K1:L1"/>
    <mergeCell ref="A57:D57"/>
    <mergeCell ref="E57:L57"/>
  </mergeCells>
  <phoneticPr fontId="14" type="noConversion"/>
  <printOptions gridLines="1"/>
  <pageMargins left="0.59055118110236227" right="0.59055118110236227" top="0.78740157480314965" bottom="0.78740157480314965" header="0.51181102362204722" footer="0.43307086614173229"/>
  <pageSetup paperSize="9" scale="72" orientation="landscape" r:id="rId1"/>
  <headerFooter alignWithMargins="0">
    <oddHeader>&amp;L  공 사 명 : 북인천(우) 관리사무실 칸막이 설치 공사</oddHeader>
  </headerFooter>
  <ignoredErrors>
    <ignoredError sqref="K8:K9 K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B65"/>
  <sheetViews>
    <sheetView view="pageBreakPreview" topLeftCell="A34" zoomScale="75" zoomScaleNormal="100" zoomScaleSheetLayoutView="75" workbookViewId="0">
      <selection activeCell="G73" sqref="G73"/>
    </sheetView>
  </sheetViews>
  <sheetFormatPr defaultRowHeight="16.5"/>
  <cols>
    <col min="7" max="7" width="6.875" customWidth="1"/>
    <col min="13" max="13" width="8.75" customWidth="1"/>
    <col min="14" max="14" width="7" customWidth="1"/>
    <col min="20" max="20" width="0.875" customWidth="1"/>
    <col min="21" max="21" width="9" hidden="1" customWidth="1"/>
  </cols>
  <sheetData>
    <row r="1" spans="1:21" ht="26.25" customHeight="1">
      <c r="A1" s="124" t="s">
        <v>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6"/>
      <c r="T1" s="88"/>
      <c r="U1" s="88"/>
    </row>
    <row r="2" spans="1:21" ht="18" customHeight="1" thickBo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  <c r="T2" s="85"/>
      <c r="U2" s="86"/>
    </row>
    <row r="3" spans="1:21" ht="17.25" hidden="1" customHeight="1" thickBot="1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  <c r="T3" s="85"/>
      <c r="U3" s="86"/>
    </row>
    <row r="4" spans="1:2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</row>
    <row r="5" spans="1:2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6"/>
    </row>
    <row r="6" spans="1:2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6"/>
    </row>
    <row r="7" spans="1:2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6"/>
    </row>
    <row r="8" spans="1:2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/>
    </row>
    <row r="9" spans="1:2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1:2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6"/>
    </row>
    <row r="11" spans="1:2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/>
    </row>
    <row r="12" spans="1:2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6"/>
    </row>
    <row r="13" spans="1:2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6"/>
    </row>
    <row r="14" spans="1:21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</row>
    <row r="15" spans="1:21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6"/>
    </row>
    <row r="16" spans="1:21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6"/>
    </row>
    <row r="17" spans="1:28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6"/>
    </row>
    <row r="18" spans="1:28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/>
      <c r="AB18" s="87"/>
    </row>
    <row r="19" spans="1:28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6"/>
    </row>
    <row r="20" spans="1:28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</row>
    <row r="21" spans="1:28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6"/>
    </row>
    <row r="22" spans="1:28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/>
    </row>
    <row r="23" spans="1:28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6"/>
    </row>
    <row r="24" spans="1:28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6"/>
    </row>
    <row r="25" spans="1:28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6"/>
    </row>
    <row r="26" spans="1:28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</row>
    <row r="27" spans="1:28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6"/>
    </row>
    <row r="28" spans="1:28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6"/>
    </row>
    <row r="29" spans="1:28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6"/>
    </row>
    <row r="30" spans="1:28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6"/>
    </row>
    <row r="31" spans="1:28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</row>
    <row r="32" spans="1:28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</row>
    <row r="33" spans="1:21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</row>
    <row r="34" spans="1:2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</row>
    <row r="35" spans="1:21" ht="17.25" thickBot="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</row>
    <row r="36" spans="1:21">
      <c r="A36" s="124" t="s">
        <v>88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85"/>
      <c r="U36" s="85"/>
    </row>
    <row r="37" spans="1:21" ht="17.25" thickBot="1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9"/>
      <c r="T37" s="85"/>
      <c r="U37" s="85"/>
    </row>
    <row r="38" spans="1:21">
      <c r="A38" s="89"/>
      <c r="B38" s="90"/>
      <c r="C38" s="90"/>
      <c r="D38" s="90"/>
      <c r="E38" s="90"/>
      <c r="F38" s="91"/>
      <c r="G38" s="89"/>
      <c r="H38" s="90"/>
      <c r="I38" s="90"/>
      <c r="J38" s="90"/>
      <c r="K38" s="90"/>
      <c r="L38" s="91"/>
      <c r="M38" s="89"/>
      <c r="N38" s="90"/>
      <c r="O38" s="90"/>
      <c r="P38" s="90"/>
      <c r="Q38" s="90"/>
      <c r="R38" s="90"/>
      <c r="S38" s="91"/>
      <c r="T38" s="85"/>
      <c r="U38" s="85"/>
    </row>
    <row r="39" spans="1:21">
      <c r="A39" s="92"/>
      <c r="B39" s="85"/>
      <c r="C39" s="85"/>
      <c r="D39" s="85"/>
      <c r="E39" s="85"/>
      <c r="F39" s="93"/>
      <c r="G39" s="92"/>
      <c r="H39" s="85"/>
      <c r="I39" s="85"/>
      <c r="J39" s="85"/>
      <c r="K39" s="85"/>
      <c r="L39" s="93"/>
      <c r="M39" s="92"/>
      <c r="N39" s="85"/>
      <c r="O39" s="85"/>
      <c r="P39" s="85"/>
      <c r="Q39" s="85"/>
      <c r="R39" s="85"/>
      <c r="S39" s="93"/>
      <c r="T39" s="85"/>
      <c r="U39" s="85"/>
    </row>
    <row r="40" spans="1:21">
      <c r="A40" s="92"/>
      <c r="B40" s="85"/>
      <c r="C40" s="85"/>
      <c r="D40" s="85"/>
      <c r="E40" s="85"/>
      <c r="F40" s="93"/>
      <c r="G40" s="92"/>
      <c r="H40" s="85"/>
      <c r="I40" s="85"/>
      <c r="J40" s="85"/>
      <c r="K40" s="85"/>
      <c r="L40" s="93"/>
      <c r="M40" s="92"/>
      <c r="N40" s="85"/>
      <c r="O40" s="85"/>
      <c r="P40" s="85"/>
      <c r="Q40" s="85"/>
      <c r="R40" s="85"/>
      <c r="S40" s="93"/>
      <c r="T40" s="85"/>
      <c r="U40" s="85"/>
    </row>
    <row r="41" spans="1:21">
      <c r="A41" s="92"/>
      <c r="B41" s="85"/>
      <c r="C41" s="85"/>
      <c r="D41" s="85"/>
      <c r="E41" s="85"/>
      <c r="F41" s="93"/>
      <c r="G41" s="92"/>
      <c r="H41" s="85"/>
      <c r="I41" s="85"/>
      <c r="J41" s="85"/>
      <c r="K41" s="85"/>
      <c r="L41" s="93"/>
      <c r="M41" s="92"/>
      <c r="N41" s="85"/>
      <c r="O41" s="85"/>
      <c r="P41" s="85"/>
      <c r="Q41" s="85"/>
      <c r="R41" s="85"/>
      <c r="S41" s="93"/>
      <c r="T41" s="85"/>
      <c r="U41" s="85"/>
    </row>
    <row r="42" spans="1:21">
      <c r="A42" s="92"/>
      <c r="B42" s="85"/>
      <c r="C42" s="85"/>
      <c r="D42" s="85"/>
      <c r="E42" s="85"/>
      <c r="F42" s="93"/>
      <c r="G42" s="92"/>
      <c r="H42" s="85"/>
      <c r="I42" s="85"/>
      <c r="J42" s="85"/>
      <c r="K42" s="85"/>
      <c r="L42" s="93"/>
      <c r="M42" s="92"/>
      <c r="N42" s="85"/>
      <c r="O42" s="85"/>
      <c r="P42" s="85"/>
      <c r="Q42" s="85"/>
      <c r="R42" s="85"/>
      <c r="S42" s="93"/>
      <c r="T42" s="85"/>
      <c r="U42" s="85"/>
    </row>
    <row r="43" spans="1:21">
      <c r="A43" s="92"/>
      <c r="B43" s="85"/>
      <c r="C43" s="85"/>
      <c r="D43" s="85"/>
      <c r="E43" s="85"/>
      <c r="F43" s="93"/>
      <c r="G43" s="92"/>
      <c r="H43" s="85"/>
      <c r="I43" s="85"/>
      <c r="J43" s="85"/>
      <c r="K43" s="85"/>
      <c r="L43" s="93"/>
      <c r="M43" s="92"/>
      <c r="N43" s="85"/>
      <c r="O43" s="85"/>
      <c r="P43" s="85"/>
      <c r="Q43" s="85"/>
      <c r="R43" s="85"/>
      <c r="S43" s="93"/>
      <c r="T43" s="85"/>
      <c r="U43" s="85"/>
    </row>
    <row r="44" spans="1:21">
      <c r="A44" s="92"/>
      <c r="B44" s="85"/>
      <c r="C44" s="85"/>
      <c r="D44" s="85"/>
      <c r="E44" s="85"/>
      <c r="F44" s="93"/>
      <c r="G44" s="92"/>
      <c r="H44" s="85"/>
      <c r="I44" s="85"/>
      <c r="J44" s="85"/>
      <c r="K44" s="85"/>
      <c r="L44" s="93"/>
      <c r="M44" s="92"/>
      <c r="N44" s="85"/>
      <c r="O44" s="85"/>
      <c r="P44" s="85"/>
      <c r="Q44" s="85"/>
      <c r="R44" s="85"/>
      <c r="S44" s="93"/>
      <c r="T44" s="85"/>
      <c r="U44" s="85"/>
    </row>
    <row r="45" spans="1:21">
      <c r="A45" s="92"/>
      <c r="B45" s="85"/>
      <c r="C45" s="85"/>
      <c r="D45" s="85"/>
      <c r="E45" s="85"/>
      <c r="F45" s="93"/>
      <c r="G45" s="92"/>
      <c r="H45" s="85"/>
      <c r="I45" s="85"/>
      <c r="J45" s="85"/>
      <c r="K45" s="85"/>
      <c r="L45" s="93"/>
      <c r="M45" s="92"/>
      <c r="N45" s="85"/>
      <c r="O45" s="85"/>
      <c r="P45" s="85"/>
      <c r="Q45" s="85"/>
      <c r="R45" s="85"/>
      <c r="S45" s="93"/>
      <c r="T45" s="85"/>
      <c r="U45" s="85"/>
    </row>
    <row r="46" spans="1:21">
      <c r="A46" s="92"/>
      <c r="B46" s="85"/>
      <c r="C46" s="85"/>
      <c r="D46" s="85"/>
      <c r="E46" s="85"/>
      <c r="F46" s="93"/>
      <c r="G46" s="92"/>
      <c r="H46" s="85"/>
      <c r="I46" s="85"/>
      <c r="J46" s="85"/>
      <c r="K46" s="85"/>
      <c r="L46" s="93"/>
      <c r="M46" s="92"/>
      <c r="N46" s="85"/>
      <c r="O46" s="85"/>
      <c r="P46" s="85"/>
      <c r="Q46" s="85"/>
      <c r="R46" s="85"/>
      <c r="S46" s="93"/>
      <c r="T46" s="85"/>
      <c r="U46" s="85"/>
    </row>
    <row r="47" spans="1:21">
      <c r="A47" s="92"/>
      <c r="B47" s="85"/>
      <c r="C47" s="85"/>
      <c r="D47" s="85"/>
      <c r="E47" s="85"/>
      <c r="F47" s="93"/>
      <c r="G47" s="92"/>
      <c r="H47" s="85"/>
      <c r="I47" s="85"/>
      <c r="J47" s="85"/>
      <c r="K47" s="85"/>
      <c r="L47" s="93"/>
      <c r="M47" s="92"/>
      <c r="N47" s="85"/>
      <c r="O47" s="85"/>
      <c r="P47" s="85"/>
      <c r="Q47" s="85"/>
      <c r="R47" s="85"/>
      <c r="S47" s="93"/>
      <c r="T47" s="85"/>
      <c r="U47" s="85"/>
    </row>
    <row r="48" spans="1:21">
      <c r="A48" s="92"/>
      <c r="B48" s="85"/>
      <c r="C48" s="85"/>
      <c r="D48" s="85"/>
      <c r="E48" s="85"/>
      <c r="F48" s="93"/>
      <c r="G48" s="92"/>
      <c r="H48" s="85"/>
      <c r="I48" s="85"/>
      <c r="J48" s="85"/>
      <c r="K48" s="85"/>
      <c r="L48" s="93"/>
      <c r="M48" s="92"/>
      <c r="N48" s="85"/>
      <c r="O48" s="85"/>
      <c r="P48" s="85"/>
      <c r="Q48" s="85"/>
      <c r="R48" s="85"/>
      <c r="S48" s="93"/>
      <c r="T48" s="85"/>
      <c r="U48" s="85"/>
    </row>
    <row r="49" spans="1:21">
      <c r="A49" s="92"/>
      <c r="B49" s="85"/>
      <c r="C49" s="85"/>
      <c r="D49" s="85"/>
      <c r="E49" s="85"/>
      <c r="F49" s="93"/>
      <c r="G49" s="92"/>
      <c r="H49" s="85"/>
      <c r="I49" s="85"/>
      <c r="J49" s="85"/>
      <c r="K49" s="85"/>
      <c r="L49" s="93"/>
      <c r="M49" s="92"/>
      <c r="N49" s="85"/>
      <c r="O49" s="85"/>
      <c r="P49" s="85"/>
      <c r="Q49" s="85"/>
      <c r="R49" s="85"/>
      <c r="S49" s="93"/>
      <c r="T49" s="85"/>
      <c r="U49" s="85"/>
    </row>
    <row r="50" spans="1:21">
      <c r="A50" s="92"/>
      <c r="B50" s="85"/>
      <c r="C50" s="85"/>
      <c r="D50" s="85"/>
      <c r="E50" s="85"/>
      <c r="F50" s="93"/>
      <c r="G50" s="92"/>
      <c r="H50" s="85"/>
      <c r="I50" s="85"/>
      <c r="J50" s="85"/>
      <c r="K50" s="85"/>
      <c r="L50" s="93"/>
      <c r="M50" s="92"/>
      <c r="N50" s="85"/>
      <c r="O50" s="85"/>
      <c r="P50" s="85"/>
      <c r="Q50" s="85"/>
      <c r="R50" s="85"/>
      <c r="S50" s="93"/>
      <c r="T50" s="85"/>
      <c r="U50" s="85"/>
    </row>
    <row r="51" spans="1:21">
      <c r="A51" s="92"/>
      <c r="B51" s="85"/>
      <c r="C51" s="85"/>
      <c r="D51" s="85"/>
      <c r="E51" s="85"/>
      <c r="F51" s="93"/>
      <c r="G51" s="92"/>
      <c r="H51" s="85"/>
      <c r="I51" s="85"/>
      <c r="J51" s="85"/>
      <c r="K51" s="85"/>
      <c r="L51" s="93"/>
      <c r="M51" s="92"/>
      <c r="N51" s="85"/>
      <c r="O51" s="85"/>
      <c r="P51" s="85"/>
      <c r="Q51" s="85"/>
      <c r="R51" s="85"/>
      <c r="S51" s="93"/>
      <c r="T51" s="85"/>
      <c r="U51" s="85"/>
    </row>
    <row r="52" spans="1:21">
      <c r="A52" s="92"/>
      <c r="B52" s="85"/>
      <c r="C52" s="85"/>
      <c r="D52" s="85"/>
      <c r="E52" s="85"/>
      <c r="F52" s="93"/>
      <c r="G52" s="92"/>
      <c r="H52" s="85"/>
      <c r="I52" s="85"/>
      <c r="J52" s="85"/>
      <c r="K52" s="85"/>
      <c r="L52" s="93"/>
      <c r="M52" s="92"/>
      <c r="N52" s="85"/>
      <c r="O52" s="85"/>
      <c r="P52" s="85"/>
      <c r="Q52" s="85"/>
      <c r="R52" s="85"/>
      <c r="S52" s="93"/>
      <c r="T52" s="85"/>
      <c r="U52" s="85"/>
    </row>
    <row r="53" spans="1:21">
      <c r="A53" s="92"/>
      <c r="B53" s="85"/>
      <c r="C53" s="85"/>
      <c r="D53" s="85"/>
      <c r="E53" s="85"/>
      <c r="F53" s="93"/>
      <c r="G53" s="92"/>
      <c r="H53" s="85"/>
      <c r="I53" s="85"/>
      <c r="J53" s="85"/>
      <c r="K53" s="85"/>
      <c r="L53" s="93"/>
      <c r="M53" s="92"/>
      <c r="N53" s="85"/>
      <c r="O53" s="85"/>
      <c r="P53" s="85"/>
      <c r="Q53" s="85"/>
      <c r="R53" s="85"/>
      <c r="S53" s="93"/>
      <c r="T53" s="85"/>
      <c r="U53" s="85"/>
    </row>
    <row r="54" spans="1:21">
      <c r="A54" s="92"/>
      <c r="B54" s="85"/>
      <c r="D54" s="85"/>
      <c r="E54" s="85"/>
      <c r="F54" s="93"/>
      <c r="G54" s="92"/>
      <c r="H54" s="85"/>
      <c r="J54" s="85"/>
      <c r="K54" s="85"/>
      <c r="L54" s="93"/>
      <c r="M54" s="92"/>
      <c r="N54" s="85"/>
      <c r="O54" s="85"/>
      <c r="P54" s="85"/>
      <c r="Q54" s="85"/>
      <c r="R54" s="85"/>
      <c r="S54" s="93"/>
      <c r="T54" s="85"/>
      <c r="U54" s="85"/>
    </row>
    <row r="55" spans="1:21">
      <c r="A55" s="92"/>
      <c r="B55" s="85"/>
      <c r="C55" s="85"/>
      <c r="D55" s="85"/>
      <c r="E55" s="85"/>
      <c r="F55" s="93"/>
      <c r="G55" s="92"/>
      <c r="H55" s="85"/>
      <c r="I55" s="85"/>
      <c r="J55" s="85"/>
      <c r="K55" s="85"/>
      <c r="L55" s="93"/>
      <c r="M55" s="92"/>
      <c r="N55" s="85"/>
      <c r="O55" s="85"/>
      <c r="P55" s="85"/>
      <c r="Q55" s="85"/>
      <c r="R55" s="85"/>
      <c r="S55" s="93"/>
      <c r="T55" s="85"/>
      <c r="U55" s="85"/>
    </row>
    <row r="56" spans="1:21">
      <c r="A56" s="92"/>
      <c r="B56" s="85"/>
      <c r="C56" s="85"/>
      <c r="D56" s="85"/>
      <c r="E56" s="85"/>
      <c r="F56" s="93"/>
      <c r="G56" s="92"/>
      <c r="H56" s="85"/>
      <c r="I56" s="85"/>
      <c r="J56" s="85"/>
      <c r="K56" s="85"/>
      <c r="L56" s="93"/>
      <c r="M56" s="92"/>
      <c r="N56" s="85"/>
      <c r="O56" s="85"/>
      <c r="P56" s="85"/>
      <c r="Q56" s="85"/>
      <c r="R56" s="85"/>
      <c r="S56" s="93"/>
      <c r="T56" s="85"/>
      <c r="U56" s="85"/>
    </row>
    <row r="57" spans="1:21">
      <c r="A57" s="92"/>
      <c r="B57" s="85"/>
      <c r="C57" s="85"/>
      <c r="D57" s="85"/>
      <c r="E57" s="85"/>
      <c r="F57" s="93"/>
      <c r="G57" s="92"/>
      <c r="H57" s="85"/>
      <c r="I57" s="85"/>
      <c r="J57" s="85"/>
      <c r="K57" s="85"/>
      <c r="L57" s="93"/>
      <c r="M57" s="92"/>
      <c r="N57" s="85"/>
      <c r="P57" s="85"/>
      <c r="Q57" s="85"/>
      <c r="R57" s="85"/>
      <c r="S57" s="93"/>
      <c r="T57" s="85"/>
      <c r="U57" s="85"/>
    </row>
    <row r="58" spans="1:21">
      <c r="A58" s="92"/>
      <c r="B58" s="85"/>
      <c r="C58" s="85"/>
      <c r="D58" s="85"/>
      <c r="E58" s="85"/>
      <c r="F58" s="93"/>
      <c r="G58" s="92"/>
      <c r="H58" s="85"/>
      <c r="I58" s="85"/>
      <c r="J58" s="85"/>
      <c r="K58" s="85"/>
      <c r="L58" s="93"/>
      <c r="M58" s="92"/>
      <c r="N58" s="85"/>
      <c r="O58" s="85"/>
      <c r="P58" s="85"/>
      <c r="Q58" s="85"/>
      <c r="R58" s="85"/>
      <c r="S58" s="93"/>
      <c r="T58" s="85"/>
      <c r="U58" s="85"/>
    </row>
    <row r="59" spans="1:21">
      <c r="A59" s="92"/>
      <c r="B59" s="85"/>
      <c r="C59" s="85"/>
      <c r="D59" s="85"/>
      <c r="E59" s="85"/>
      <c r="F59" s="93"/>
      <c r="G59" s="92"/>
      <c r="H59" s="85"/>
      <c r="I59" s="85"/>
      <c r="J59" s="85"/>
      <c r="K59" s="85"/>
      <c r="L59" s="93"/>
      <c r="M59" s="92"/>
      <c r="N59" s="85"/>
      <c r="O59" s="85"/>
      <c r="P59" s="85"/>
      <c r="Q59" s="85"/>
      <c r="R59" s="85"/>
      <c r="S59" s="93"/>
      <c r="T59" s="85"/>
      <c r="U59" s="85"/>
    </row>
    <row r="60" spans="1:21">
      <c r="A60" s="92"/>
      <c r="B60" s="85"/>
      <c r="C60" s="85"/>
      <c r="D60" s="85"/>
      <c r="E60" s="85"/>
      <c r="F60" s="93"/>
      <c r="G60" s="92"/>
      <c r="H60" s="85"/>
      <c r="I60" s="85"/>
      <c r="J60" s="85"/>
      <c r="K60" s="85"/>
      <c r="L60" s="93"/>
      <c r="M60" s="92"/>
      <c r="N60" s="85"/>
      <c r="O60" s="85"/>
      <c r="P60" s="85"/>
      <c r="Q60" s="85"/>
      <c r="R60" s="85"/>
      <c r="S60" s="93"/>
      <c r="T60" s="85"/>
      <c r="U60" s="85"/>
    </row>
    <row r="61" spans="1:21">
      <c r="A61" s="92"/>
      <c r="B61" s="85"/>
      <c r="C61" s="85"/>
      <c r="D61" s="85"/>
      <c r="E61" s="85"/>
      <c r="F61" s="93"/>
      <c r="G61" s="92"/>
      <c r="H61" s="85"/>
      <c r="I61" s="85"/>
      <c r="J61" s="85"/>
      <c r="K61" s="85"/>
      <c r="L61" s="93"/>
      <c r="M61" s="92"/>
      <c r="N61" s="85"/>
      <c r="O61" s="85"/>
      <c r="P61" s="85"/>
      <c r="Q61" s="85"/>
      <c r="R61" s="85"/>
      <c r="S61" s="93"/>
      <c r="T61" s="85"/>
      <c r="U61" s="85"/>
    </row>
    <row r="62" spans="1:21">
      <c r="A62" s="92"/>
      <c r="B62" s="85"/>
      <c r="C62" s="85"/>
      <c r="D62" s="85"/>
      <c r="E62" s="85"/>
      <c r="F62" s="93"/>
      <c r="G62" s="92"/>
      <c r="H62" s="85"/>
      <c r="I62" s="85"/>
      <c r="J62" s="85"/>
      <c r="K62" s="85"/>
      <c r="L62" s="93"/>
      <c r="M62" s="92"/>
      <c r="N62" s="85"/>
      <c r="O62" s="85"/>
      <c r="P62" s="85"/>
      <c r="Q62" s="85"/>
      <c r="R62" s="85"/>
      <c r="S62" s="93"/>
      <c r="T62" s="85"/>
      <c r="U62" s="85"/>
    </row>
    <row r="63" spans="1:21">
      <c r="A63" s="92"/>
      <c r="B63" s="85"/>
      <c r="C63" s="85"/>
      <c r="D63" s="85"/>
      <c r="E63" s="85"/>
      <c r="F63" s="93"/>
      <c r="G63" s="92"/>
      <c r="H63" s="85"/>
      <c r="I63" s="85"/>
      <c r="J63" s="85"/>
      <c r="K63" s="85"/>
      <c r="L63" s="93"/>
      <c r="M63" s="92"/>
      <c r="N63" s="85"/>
      <c r="O63" s="85"/>
      <c r="P63" s="85"/>
      <c r="Q63" s="85"/>
      <c r="R63" s="85"/>
      <c r="S63" s="93"/>
      <c r="T63" s="85"/>
      <c r="U63" s="85"/>
    </row>
    <row r="64" spans="1:21" ht="17.25" thickBot="1">
      <c r="A64" s="94"/>
      <c r="B64" s="95"/>
      <c r="C64" s="95"/>
      <c r="D64" s="95"/>
      <c r="E64" s="95"/>
      <c r="F64" s="96"/>
      <c r="G64" s="94"/>
      <c r="H64" s="95"/>
      <c r="I64" s="95"/>
      <c r="J64" s="95"/>
      <c r="K64" s="95"/>
      <c r="L64" s="96"/>
      <c r="M64" s="94"/>
      <c r="N64" s="95"/>
      <c r="O64" s="95"/>
      <c r="P64" s="95"/>
      <c r="Q64" s="95"/>
      <c r="R64" s="95"/>
      <c r="S64" s="96"/>
      <c r="T64" s="85"/>
      <c r="U64" s="85"/>
    </row>
    <row r="65" spans="1:21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</row>
  </sheetData>
  <mergeCells count="3">
    <mergeCell ref="A31:U32"/>
    <mergeCell ref="A36:S37"/>
    <mergeCell ref="A1:S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"/>
  <sheetViews>
    <sheetView view="pageBreakPreview" zoomScale="80" zoomScaleNormal="75" zoomScaleSheetLayoutView="80" workbookViewId="0">
      <selection activeCell="G39" sqref="G39"/>
    </sheetView>
  </sheetViews>
  <sheetFormatPr defaultRowHeight="16.5"/>
  <cols>
    <col min="7" max="7" width="6.875" customWidth="1"/>
  </cols>
  <sheetData>
    <row r="1" spans="1:9">
      <c r="A1" s="124" t="s">
        <v>84</v>
      </c>
      <c r="B1" s="130"/>
      <c r="C1" s="130"/>
      <c r="D1" s="130"/>
      <c r="E1" s="130"/>
      <c r="F1" s="130"/>
      <c r="G1" s="130"/>
      <c r="H1" s="130"/>
      <c r="I1" s="131"/>
    </row>
    <row r="2" spans="1:9" ht="17.25" thickBot="1">
      <c r="A2" s="132"/>
      <c r="B2" s="133"/>
      <c r="C2" s="133"/>
      <c r="D2" s="133"/>
      <c r="E2" s="133"/>
      <c r="F2" s="133"/>
      <c r="G2" s="133"/>
      <c r="H2" s="133"/>
      <c r="I2" s="134"/>
    </row>
  </sheetData>
  <mergeCells count="1">
    <mergeCell ref="A1:I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물량내역서</vt:lpstr>
      <vt:lpstr>관리실(6층 공사도면)</vt:lpstr>
      <vt:lpstr>쓰레기분리수거장(지하2층 공사도면)</vt:lpstr>
      <vt:lpstr>'관리실(6층 공사도면)'!Print_Area</vt:lpstr>
      <vt:lpstr>물량내역서!Print_Titles</vt:lpstr>
    </vt:vector>
  </TitlesOfParts>
  <Company>SP3 Black With Theme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서한운</cp:lastModifiedBy>
  <cp:lastPrinted>2011-11-24T01:15:01Z</cp:lastPrinted>
  <dcterms:created xsi:type="dcterms:W3CDTF">2009-01-06T04:26:37Z</dcterms:created>
  <dcterms:modified xsi:type="dcterms:W3CDTF">2011-12-01T01:16:31Z</dcterms:modified>
</cp:coreProperties>
</file>